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35" activeTab="1"/>
  </bookViews>
  <sheets>
    <sheet name="Лист1" sheetId="1" r:id="rId1"/>
    <sheet name="Таблиця" sheetId="2" r:id="rId2"/>
  </sheets>
  <definedNames/>
  <calcPr fullCalcOnLoad="1"/>
</workbook>
</file>

<file path=xl/sharedStrings.xml><?xml version="1.0" encoding="utf-8"?>
<sst xmlns="http://schemas.openxmlformats.org/spreadsheetml/2006/main" count="177" uniqueCount="60">
  <si>
    <t>Миколаїв гімназія</t>
  </si>
  <si>
    <t xml:space="preserve">Миколаїв початкова </t>
  </si>
  <si>
    <t>Разом школи</t>
  </si>
  <si>
    <t>Разом</t>
  </si>
  <si>
    <t>грн</t>
  </si>
  <si>
    <t>Миколаїв ЗОШ №1</t>
  </si>
  <si>
    <t>В. Горожанна ЗОШ</t>
  </si>
  <si>
    <t>Н.Опарська ЗОШ</t>
  </si>
  <si>
    <t>Вербізька ЗОШ</t>
  </si>
  <si>
    <t>Горішненська ЗОШ</t>
  </si>
  <si>
    <t>Г-Кутівська ЗОШ</t>
  </si>
  <si>
    <t>Криницька ЗОШ</t>
  </si>
  <si>
    <t>М.Горожанна ЗОШ</t>
  </si>
  <si>
    <t>Устянська ЗОШ</t>
  </si>
  <si>
    <t>Болонська ЗОШ</t>
  </si>
  <si>
    <t>Тужанівська ЗОШ</t>
  </si>
  <si>
    <t>Держівська ЗОШ</t>
  </si>
  <si>
    <t>Колодрубівська ЗОШ</t>
  </si>
  <si>
    <t>Березинська ЗОШ</t>
  </si>
  <si>
    <t>Роздільська ЗОШ</t>
  </si>
  <si>
    <t>К-сть</t>
  </si>
  <si>
    <t>Сума</t>
  </si>
  <si>
    <t>Назва установи</t>
  </si>
  <si>
    <t xml:space="preserve">ціна: </t>
  </si>
  <si>
    <t>Гірський НВК</t>
  </si>
  <si>
    <t>Більченський НВК</t>
  </si>
  <si>
    <t>Раделицький НВК</t>
  </si>
  <si>
    <t>Миколаївський НВК</t>
  </si>
  <si>
    <t>Рудниківський НВК</t>
  </si>
  <si>
    <t>Дроговизький НВК</t>
  </si>
  <si>
    <t>Київецький НВК</t>
  </si>
  <si>
    <t>Парта одномісна</t>
  </si>
  <si>
    <t>Стілець учн</t>
  </si>
  <si>
    <t>Шафа</t>
  </si>
  <si>
    <t>Субвенція Розпорядження ОДА  від.14.05.2018р.№436</t>
  </si>
  <si>
    <t>Дидактичні матеріали</t>
  </si>
  <si>
    <t>Сучасні меблі</t>
  </si>
  <si>
    <t>Субвенція Розпорядження ОДА  від.14.05.2018р.№437</t>
  </si>
  <si>
    <t>Інформація відділу освіти Миколаїсвької РДА</t>
  </si>
  <si>
    <t>Співфінансування</t>
  </si>
  <si>
    <t>Субвенція</t>
  </si>
  <si>
    <t>%</t>
  </si>
  <si>
    <t>" Нова українська школа"</t>
  </si>
  <si>
    <t>Оснащення зас-ми навчання</t>
  </si>
  <si>
    <t>Комп’ютерне  обладнання</t>
  </si>
  <si>
    <t>Навчання  тренерів</t>
  </si>
  <si>
    <t>Мульти медійні комплекси (НУШ)</t>
  </si>
  <si>
    <t>Сучасні меблі (НУШ)</t>
  </si>
  <si>
    <t>Мультим комл</t>
  </si>
  <si>
    <t xml:space="preserve">ціна </t>
  </si>
  <si>
    <t>Ксерокс БФП</t>
  </si>
  <si>
    <t>Фарба до БФП</t>
  </si>
  <si>
    <t>Ламінатор</t>
  </si>
  <si>
    <t xml:space="preserve">Плівка ламіна </t>
  </si>
  <si>
    <t>Папір</t>
  </si>
  <si>
    <t>Комп техніка та витратрні матеріали</t>
  </si>
  <si>
    <t>Комп.техніка та витратні матер</t>
  </si>
  <si>
    <t>Ксерокс ч-б лазер</t>
  </si>
  <si>
    <t>ціна:470</t>
  </si>
  <si>
    <t>ціна: 7600рн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</si>
</sst>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3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0" borderId="19" xfId="0" applyFont="1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9" xfId="0" applyFont="1" applyFill="1" applyBorder="1" applyAlignment="1">
      <alignment shrinkToFit="1"/>
    </xf>
    <xf numFmtId="0" fontId="1" fillId="0" borderId="18" xfId="0" applyFont="1" applyFill="1" applyBorder="1" applyAlignment="1">
      <alignment shrinkToFit="1"/>
    </xf>
    <xf numFmtId="0" fontId="0" fillId="34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6" xfId="0" applyNumberFormat="1" applyBorder="1" applyAlignment="1">
      <alignment/>
    </xf>
    <xf numFmtId="0" fontId="5" fillId="0" borderId="0" xfId="0" applyFont="1" applyFill="1" applyAlignment="1">
      <alignment/>
    </xf>
    <xf numFmtId="1" fontId="5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0" fontId="1" fillId="0" borderId="17" xfId="0" applyFont="1" applyFill="1" applyBorder="1" applyAlignment="1">
      <alignment shrinkToFit="1"/>
    </xf>
    <xf numFmtId="0" fontId="6" fillId="0" borderId="18" xfId="0" applyFont="1" applyBorder="1" applyAlignment="1">
      <alignment/>
    </xf>
    <xf numFmtId="0" fontId="0" fillId="0" borderId="22" xfId="0" applyBorder="1" applyAlignment="1">
      <alignment/>
    </xf>
    <xf numFmtId="0" fontId="8" fillId="33" borderId="0" xfId="0" applyFont="1" applyFill="1" applyAlignment="1">
      <alignment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" fillId="35" borderId="19" xfId="0" applyFont="1" applyFill="1" applyBorder="1" applyAlignment="1">
      <alignment shrinkToFit="1"/>
    </xf>
    <xf numFmtId="0" fontId="1" fillId="35" borderId="18" xfId="0" applyFont="1" applyFill="1" applyBorder="1" applyAlignment="1">
      <alignment shrinkToFi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3"/>
  <sheetViews>
    <sheetView zoomScalePageLayoutView="0" workbookViewId="0" topLeftCell="A43">
      <selection activeCell="K9" sqref="K9"/>
    </sheetView>
  </sheetViews>
  <sheetFormatPr defaultColWidth="9.00390625" defaultRowHeight="12.75"/>
  <cols>
    <col min="1" max="1" width="4.25390625" style="0" customWidth="1"/>
    <col min="2" max="2" width="38.375" style="0" customWidth="1"/>
    <col min="3" max="3" width="15.75390625" style="0" customWidth="1"/>
    <col min="4" max="4" width="15.375" style="0" customWidth="1"/>
    <col min="5" max="5" width="11.00390625" style="0" customWidth="1"/>
    <col min="6" max="6" width="16.875" style="0" customWidth="1"/>
  </cols>
  <sheetData>
    <row r="4" spans="3:5" ht="18">
      <c r="C4" s="25" t="s">
        <v>38</v>
      </c>
      <c r="D4" s="25"/>
      <c r="E4" s="25"/>
    </row>
    <row r="5" spans="3:5" ht="18">
      <c r="C5" s="25"/>
      <c r="D5" s="37"/>
      <c r="E5" s="25"/>
    </row>
    <row r="6" spans="2:6" ht="18">
      <c r="B6" s="34" t="s">
        <v>34</v>
      </c>
      <c r="C6" s="25"/>
      <c r="D6" s="25"/>
      <c r="E6" s="25"/>
      <c r="F6" s="25"/>
    </row>
    <row r="7" spans="2:6" ht="18">
      <c r="B7" s="25"/>
      <c r="C7" s="29" t="s">
        <v>42</v>
      </c>
      <c r="D7" s="25"/>
      <c r="E7" s="25"/>
      <c r="F7" s="25"/>
    </row>
    <row r="8" spans="2:6" ht="18">
      <c r="B8" s="26"/>
      <c r="C8" s="30" t="s">
        <v>40</v>
      </c>
      <c r="D8" s="30" t="s">
        <v>39</v>
      </c>
      <c r="E8" s="42"/>
      <c r="F8" s="31" t="s">
        <v>3</v>
      </c>
    </row>
    <row r="9" spans="2:6" ht="18">
      <c r="B9" s="32"/>
      <c r="C9" s="32" t="s">
        <v>4</v>
      </c>
      <c r="D9" s="32" t="s">
        <v>4</v>
      </c>
      <c r="E9" s="32" t="s">
        <v>41</v>
      </c>
      <c r="F9" s="41" t="s">
        <v>4</v>
      </c>
    </row>
    <row r="10" spans="2:6" ht="18">
      <c r="B10" s="26" t="s">
        <v>35</v>
      </c>
      <c r="C10" s="26">
        <v>615882</v>
      </c>
      <c r="D10" s="26">
        <v>85000</v>
      </c>
      <c r="E10" s="38">
        <f>SUM(D10/C10*100)</f>
        <v>13.801345062852949</v>
      </c>
      <c r="F10" s="27">
        <f>SUM(C10:D10)</f>
        <v>700882</v>
      </c>
    </row>
    <row r="11" spans="2:6" ht="18">
      <c r="B11" s="26" t="s">
        <v>36</v>
      </c>
      <c r="C11" s="26">
        <v>603169</v>
      </c>
      <c r="D11" s="26">
        <v>477000</v>
      </c>
      <c r="E11" s="38">
        <f>SUM(D11/C11*100)</f>
        <v>79.08231358043932</v>
      </c>
      <c r="F11" s="27">
        <f>SUM(C11:D11)</f>
        <v>1080169</v>
      </c>
    </row>
    <row r="12" spans="2:6" ht="18">
      <c r="B12" s="26" t="s">
        <v>44</v>
      </c>
      <c r="C12" s="26">
        <v>308916</v>
      </c>
      <c r="D12" s="26">
        <v>316000</v>
      </c>
      <c r="E12" s="38">
        <f>SUM(D12/C12*100)</f>
        <v>102.29318002304835</v>
      </c>
      <c r="F12" s="27">
        <f>SUM(C12:D12)</f>
        <v>624916</v>
      </c>
    </row>
    <row r="13" spans="2:6" ht="18">
      <c r="B13" s="26" t="s">
        <v>45</v>
      </c>
      <c r="C13" s="26">
        <v>64325</v>
      </c>
      <c r="D13" s="26">
        <v>6433</v>
      </c>
      <c r="E13" s="38">
        <f>SUM(D13/C13*100)</f>
        <v>10.000777302759426</v>
      </c>
      <c r="F13" s="27">
        <f>SUM(C13:D13)</f>
        <v>70758</v>
      </c>
    </row>
    <row r="14" spans="2:6" ht="18">
      <c r="B14" s="27" t="s">
        <v>3</v>
      </c>
      <c r="C14" s="27">
        <f>SUM(C10:C13)</f>
        <v>1592292</v>
      </c>
      <c r="D14" s="27">
        <f>SUM(D10:D13)</f>
        <v>884433</v>
      </c>
      <c r="E14" s="39">
        <f>SUM(D14/C14*100)</f>
        <v>55.54464884581471</v>
      </c>
      <c r="F14" s="27">
        <f>SUM(F10:F13)</f>
        <v>2476725</v>
      </c>
    </row>
    <row r="17" spans="2:5" ht="18">
      <c r="B17" s="34" t="s">
        <v>37</v>
      </c>
      <c r="C17" s="25"/>
      <c r="D17" s="25"/>
      <c r="E17" s="28"/>
    </row>
    <row r="18" ht="12" customHeight="1"/>
    <row r="19" spans="2:6" ht="22.5" customHeight="1">
      <c r="B19" s="26"/>
      <c r="C19" s="30" t="s">
        <v>40</v>
      </c>
      <c r="D19" s="30" t="s">
        <v>39</v>
      </c>
      <c r="E19" s="33"/>
      <c r="F19" s="31" t="s">
        <v>3</v>
      </c>
    </row>
    <row r="20" spans="2:6" ht="18">
      <c r="B20" s="26"/>
      <c r="C20" s="26" t="s">
        <v>4</v>
      </c>
      <c r="D20" s="32" t="s">
        <v>4</v>
      </c>
      <c r="E20" s="32" t="s">
        <v>41</v>
      </c>
      <c r="F20" s="27" t="s">
        <v>4</v>
      </c>
    </row>
    <row r="21" spans="2:6" ht="20.25" customHeight="1">
      <c r="B21" s="26" t="s">
        <v>43</v>
      </c>
      <c r="C21" s="26">
        <v>900000</v>
      </c>
      <c r="D21" s="26">
        <f>SUM(C21/100*20)</f>
        <v>180000</v>
      </c>
      <c r="E21" s="26">
        <f>SUM(D21/C21*100)</f>
        <v>20</v>
      </c>
      <c r="F21" s="27">
        <f>SUM(C21:D21)</f>
        <v>1080000</v>
      </c>
    </row>
    <row r="22" spans="2:6" ht="18.75" customHeight="1">
      <c r="B22" s="26" t="s">
        <v>56</v>
      </c>
      <c r="C22" s="26">
        <v>238707</v>
      </c>
      <c r="D22" s="26">
        <v>47800</v>
      </c>
      <c r="E22" s="38">
        <f>SUM(D22/C22*100)</f>
        <v>20.024548923994686</v>
      </c>
      <c r="F22" s="27">
        <f>SUM(C22:D22)</f>
        <v>286507</v>
      </c>
    </row>
    <row r="23" spans="2:6" ht="27" customHeight="1">
      <c r="B23" s="27" t="s">
        <v>3</v>
      </c>
      <c r="C23" s="27">
        <f>SUM(C21:C22)</f>
        <v>1138707</v>
      </c>
      <c r="D23" s="27">
        <f>SUM(D21:D22)</f>
        <v>227800</v>
      </c>
      <c r="E23" s="27">
        <f>SUM(D23/C23*100)</f>
        <v>20.005146187737495</v>
      </c>
      <c r="F23" s="27">
        <f>SUM(F19:F22)</f>
        <v>1366507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4"/>
  <sheetViews>
    <sheetView tabSelected="1" zoomScalePageLayoutView="0" workbookViewId="0" topLeftCell="A1">
      <selection activeCell="S79" sqref="S79"/>
    </sheetView>
  </sheetViews>
  <sheetFormatPr defaultColWidth="9.00390625" defaultRowHeight="12.75"/>
  <cols>
    <col min="1" max="1" width="1.625" style="0" customWidth="1"/>
    <col min="2" max="2" width="2.875" style="0" customWidth="1"/>
    <col min="3" max="3" width="17.75390625" style="0" customWidth="1"/>
    <col min="4" max="4" width="4.375" style="0" customWidth="1"/>
    <col min="5" max="5" width="8.375" style="0" customWidth="1"/>
    <col min="6" max="6" width="4.625" style="0" customWidth="1"/>
    <col min="7" max="7" width="7.375" style="0" customWidth="1"/>
    <col min="8" max="8" width="3.75390625" style="0" customWidth="1"/>
    <col min="9" max="9" width="7.375" style="0" customWidth="1"/>
    <col min="10" max="10" width="3.75390625" style="0" customWidth="1"/>
    <col min="11" max="11" width="6.375" style="0" customWidth="1"/>
    <col min="12" max="12" width="4.375" style="0" customWidth="1"/>
    <col min="13" max="13" width="6.25390625" style="0" customWidth="1"/>
    <col min="14" max="14" width="5.00390625" style="0" customWidth="1"/>
    <col min="15" max="15" width="5.375" style="0" customWidth="1"/>
    <col min="16" max="16" width="10.625" style="0" customWidth="1"/>
  </cols>
  <sheetData>
    <row r="1" ht="17.25" customHeight="1">
      <c r="G1" s="35" t="s">
        <v>47</v>
      </c>
    </row>
    <row r="2" spans="2:16" ht="12.75">
      <c r="B2" s="1"/>
      <c r="C2" s="1"/>
      <c r="D2" s="1" t="s">
        <v>31</v>
      </c>
      <c r="E2" s="2"/>
      <c r="F2" s="1" t="s">
        <v>32</v>
      </c>
      <c r="G2" s="3"/>
      <c r="H2" s="1" t="s">
        <v>33</v>
      </c>
      <c r="I2" s="3"/>
      <c r="J2" s="1"/>
      <c r="K2" s="3"/>
      <c r="L2" s="16"/>
      <c r="M2" s="17"/>
      <c r="N2" s="1"/>
      <c r="O2" s="3"/>
      <c r="P2" s="4"/>
    </row>
    <row r="3" spans="2:16" ht="12.75">
      <c r="B3" s="5"/>
      <c r="C3" s="5" t="s">
        <v>22</v>
      </c>
      <c r="D3" s="6" t="s">
        <v>23</v>
      </c>
      <c r="E3" s="7">
        <v>832</v>
      </c>
      <c r="F3" s="6" t="s">
        <v>58</v>
      </c>
      <c r="G3" s="8"/>
      <c r="H3" s="6" t="s">
        <v>59</v>
      </c>
      <c r="I3" s="8"/>
      <c r="J3" s="6" t="s">
        <v>23</v>
      </c>
      <c r="K3" s="8"/>
      <c r="L3" s="18" t="s">
        <v>49</v>
      </c>
      <c r="M3" s="19"/>
      <c r="N3" s="6" t="s">
        <v>23</v>
      </c>
      <c r="O3" s="8"/>
      <c r="P3" s="9" t="s">
        <v>3</v>
      </c>
    </row>
    <row r="4" spans="2:16" ht="12.75">
      <c r="B4" s="6"/>
      <c r="C4" s="10"/>
      <c r="D4" s="24" t="s">
        <v>20</v>
      </c>
      <c r="E4" s="24" t="s">
        <v>21</v>
      </c>
      <c r="F4" s="24" t="s">
        <v>20</v>
      </c>
      <c r="G4" s="24" t="s">
        <v>21</v>
      </c>
      <c r="H4" s="24" t="s">
        <v>20</v>
      </c>
      <c r="I4" s="24" t="s">
        <v>21</v>
      </c>
      <c r="J4" s="24" t="s">
        <v>20</v>
      </c>
      <c r="K4" s="24" t="s">
        <v>21</v>
      </c>
      <c r="L4" s="24" t="s">
        <v>20</v>
      </c>
      <c r="M4" s="24" t="s">
        <v>21</v>
      </c>
      <c r="N4" s="24" t="s">
        <v>20</v>
      </c>
      <c r="O4" s="18" t="s">
        <v>21</v>
      </c>
      <c r="P4" s="24" t="s">
        <v>4</v>
      </c>
    </row>
    <row r="5" spans="2:16" ht="12.75">
      <c r="B5" s="11">
        <v>1</v>
      </c>
      <c r="C5" s="12" t="s">
        <v>5</v>
      </c>
      <c r="D5" s="20">
        <v>100</v>
      </c>
      <c r="E5" s="20">
        <f>D5*832</f>
        <v>83200</v>
      </c>
      <c r="F5" s="20">
        <v>100</v>
      </c>
      <c r="G5" s="20">
        <f>F5*470</f>
        <v>47000</v>
      </c>
      <c r="H5" s="20">
        <v>3</v>
      </c>
      <c r="I5" s="20">
        <f>H5*7600</f>
        <v>22800</v>
      </c>
      <c r="J5" s="20"/>
      <c r="K5" s="20">
        <f>J5*14</f>
        <v>0</v>
      </c>
      <c r="L5" s="20"/>
      <c r="M5" s="20">
        <f>L5*15</f>
        <v>0</v>
      </c>
      <c r="N5" s="20"/>
      <c r="O5" s="20">
        <f>N5*178</f>
        <v>0</v>
      </c>
      <c r="P5" s="21">
        <f>SUM(E5,G5,I5,K5,M5,O5)</f>
        <v>153000</v>
      </c>
    </row>
    <row r="6" spans="2:16" ht="12.75">
      <c r="B6" s="11">
        <v>2</v>
      </c>
      <c r="C6" s="12" t="s">
        <v>27</v>
      </c>
      <c r="D6" s="20">
        <v>56</v>
      </c>
      <c r="E6" s="20">
        <f aca="true" t="shared" si="0" ref="E6:E28">D6*832</f>
        <v>46592</v>
      </c>
      <c r="F6" s="20">
        <v>56</v>
      </c>
      <c r="G6" s="20">
        <f aca="true" t="shared" si="1" ref="G6:G28">F6*470</f>
        <v>26320</v>
      </c>
      <c r="H6" s="20">
        <v>2</v>
      </c>
      <c r="I6" s="20">
        <f aca="true" t="shared" si="2" ref="I6:I28">H6*7600</f>
        <v>15200</v>
      </c>
      <c r="J6" s="20"/>
      <c r="K6" s="20">
        <f aca="true" t="shared" si="3" ref="K6:K28">J6*14</f>
        <v>0</v>
      </c>
      <c r="L6" s="20"/>
      <c r="M6" s="20">
        <f>L6*15</f>
        <v>0</v>
      </c>
      <c r="N6" s="20"/>
      <c r="O6" s="20">
        <f aca="true" t="shared" si="4" ref="O6:O28">N6*178</f>
        <v>0</v>
      </c>
      <c r="P6" s="21">
        <f aca="true" t="shared" si="5" ref="P6:P28">SUM(E6,G6,I6,K6,M6,O6)</f>
        <v>88112</v>
      </c>
    </row>
    <row r="7" spans="2:16" ht="12.75">
      <c r="B7" s="11">
        <v>3</v>
      </c>
      <c r="C7" s="12" t="s">
        <v>0</v>
      </c>
      <c r="D7" s="20"/>
      <c r="E7" s="20">
        <f t="shared" si="0"/>
        <v>0</v>
      </c>
      <c r="F7" s="20"/>
      <c r="G7" s="20">
        <f t="shared" si="1"/>
        <v>0</v>
      </c>
      <c r="H7" s="20"/>
      <c r="I7" s="20">
        <f t="shared" si="2"/>
        <v>0</v>
      </c>
      <c r="J7" s="20"/>
      <c r="K7" s="20">
        <f t="shared" si="3"/>
        <v>0</v>
      </c>
      <c r="L7" s="20"/>
      <c r="M7" s="20">
        <f aca="true" t="shared" si="6" ref="M7:M28">L7*15</f>
        <v>0</v>
      </c>
      <c r="N7" s="20"/>
      <c r="O7" s="20">
        <f t="shared" si="4"/>
        <v>0</v>
      </c>
      <c r="P7" s="21">
        <f t="shared" si="5"/>
        <v>0</v>
      </c>
    </row>
    <row r="8" spans="2:16" ht="12.75">
      <c r="B8" s="11">
        <v>4</v>
      </c>
      <c r="C8" s="12" t="s">
        <v>1</v>
      </c>
      <c r="D8" s="20">
        <v>104</v>
      </c>
      <c r="E8" s="20">
        <f t="shared" si="0"/>
        <v>86528</v>
      </c>
      <c r="F8" s="20">
        <v>104</v>
      </c>
      <c r="G8" s="20">
        <f t="shared" si="1"/>
        <v>48880</v>
      </c>
      <c r="H8" s="20">
        <v>3</v>
      </c>
      <c r="I8" s="20">
        <f t="shared" si="2"/>
        <v>22800</v>
      </c>
      <c r="J8" s="20"/>
      <c r="K8" s="20">
        <f t="shared" si="3"/>
        <v>0</v>
      </c>
      <c r="L8" s="20"/>
      <c r="M8" s="20">
        <f t="shared" si="6"/>
        <v>0</v>
      </c>
      <c r="N8" s="20"/>
      <c r="O8" s="20">
        <f t="shared" si="4"/>
        <v>0</v>
      </c>
      <c r="P8" s="21">
        <f t="shared" si="5"/>
        <v>158208</v>
      </c>
    </row>
    <row r="9" spans="2:16" ht="12.75">
      <c r="B9" s="11">
        <v>5</v>
      </c>
      <c r="C9" s="12" t="s">
        <v>19</v>
      </c>
      <c r="D9" s="20">
        <v>32</v>
      </c>
      <c r="E9" s="20">
        <f t="shared" si="0"/>
        <v>26624</v>
      </c>
      <c r="F9" s="20">
        <v>32</v>
      </c>
      <c r="G9" s="20">
        <f t="shared" si="1"/>
        <v>15040</v>
      </c>
      <c r="H9" s="20">
        <v>2</v>
      </c>
      <c r="I9" s="20">
        <f t="shared" si="2"/>
        <v>15200</v>
      </c>
      <c r="J9" s="20"/>
      <c r="K9" s="20">
        <f t="shared" si="3"/>
        <v>0</v>
      </c>
      <c r="L9" s="20"/>
      <c r="M9" s="20">
        <f t="shared" si="6"/>
        <v>0</v>
      </c>
      <c r="N9" s="20"/>
      <c r="O9" s="20">
        <f t="shared" si="4"/>
        <v>0</v>
      </c>
      <c r="P9" s="21">
        <f t="shared" si="5"/>
        <v>56864</v>
      </c>
    </row>
    <row r="10" spans="2:16" ht="12.75">
      <c r="B10" s="44">
        <v>6</v>
      </c>
      <c r="C10" s="45" t="s">
        <v>18</v>
      </c>
      <c r="D10" s="46">
        <v>19</v>
      </c>
      <c r="E10" s="46">
        <f t="shared" si="0"/>
        <v>15808</v>
      </c>
      <c r="F10" s="46">
        <v>19</v>
      </c>
      <c r="G10" s="46">
        <f t="shared" si="1"/>
        <v>8930</v>
      </c>
      <c r="H10" s="46">
        <v>1</v>
      </c>
      <c r="I10" s="46">
        <f t="shared" si="2"/>
        <v>7600</v>
      </c>
      <c r="J10" s="46"/>
      <c r="K10" s="46">
        <f t="shared" si="3"/>
        <v>0</v>
      </c>
      <c r="L10" s="46"/>
      <c r="M10" s="46">
        <f t="shared" si="6"/>
        <v>0</v>
      </c>
      <c r="N10" s="46"/>
      <c r="O10" s="46">
        <f t="shared" si="4"/>
        <v>0</v>
      </c>
      <c r="P10" s="47">
        <f t="shared" si="5"/>
        <v>32338</v>
      </c>
    </row>
    <row r="11" spans="2:16" ht="12.75">
      <c r="B11" s="11">
        <v>7</v>
      </c>
      <c r="C11" s="23" t="s">
        <v>25</v>
      </c>
      <c r="D11" s="20">
        <v>22</v>
      </c>
      <c r="E11" s="20">
        <f t="shared" si="0"/>
        <v>18304</v>
      </c>
      <c r="F11" s="20">
        <v>22</v>
      </c>
      <c r="G11" s="20">
        <f t="shared" si="1"/>
        <v>10340</v>
      </c>
      <c r="H11" s="20">
        <v>1</v>
      </c>
      <c r="I11" s="20">
        <f t="shared" si="2"/>
        <v>7600</v>
      </c>
      <c r="J11" s="20"/>
      <c r="K11" s="20">
        <f t="shared" si="3"/>
        <v>0</v>
      </c>
      <c r="L11" s="20"/>
      <c r="M11" s="20">
        <f t="shared" si="6"/>
        <v>0</v>
      </c>
      <c r="N11" s="20"/>
      <c r="O11" s="20">
        <f t="shared" si="4"/>
        <v>0</v>
      </c>
      <c r="P11" s="21">
        <f t="shared" si="5"/>
        <v>36244</v>
      </c>
    </row>
    <row r="12" spans="2:16" ht="12.75">
      <c r="B12" s="11">
        <v>8</v>
      </c>
      <c r="C12" s="23" t="s">
        <v>6</v>
      </c>
      <c r="D12" s="20">
        <v>14</v>
      </c>
      <c r="E12" s="20">
        <f t="shared" si="0"/>
        <v>11648</v>
      </c>
      <c r="F12" s="20">
        <v>14</v>
      </c>
      <c r="G12" s="20">
        <f t="shared" si="1"/>
        <v>6580</v>
      </c>
      <c r="H12" s="20">
        <v>1</v>
      </c>
      <c r="I12" s="20">
        <f t="shared" si="2"/>
        <v>7600</v>
      </c>
      <c r="J12" s="20"/>
      <c r="K12" s="20">
        <f t="shared" si="3"/>
        <v>0</v>
      </c>
      <c r="L12" s="20"/>
      <c r="M12" s="20">
        <f t="shared" si="6"/>
        <v>0</v>
      </c>
      <c r="N12" s="20"/>
      <c r="O12" s="20">
        <f t="shared" si="4"/>
        <v>0</v>
      </c>
      <c r="P12" s="21">
        <f t="shared" si="5"/>
        <v>25828</v>
      </c>
    </row>
    <row r="13" spans="2:16" ht="12.75">
      <c r="B13" s="11">
        <v>9</v>
      </c>
      <c r="C13" s="23" t="s">
        <v>24</v>
      </c>
      <c r="D13" s="20">
        <v>52</v>
      </c>
      <c r="E13" s="20">
        <f t="shared" si="0"/>
        <v>43264</v>
      </c>
      <c r="F13" s="20">
        <v>52</v>
      </c>
      <c r="G13" s="20">
        <f t="shared" si="1"/>
        <v>24440</v>
      </c>
      <c r="H13" s="20">
        <v>2</v>
      </c>
      <c r="I13" s="20">
        <f t="shared" si="2"/>
        <v>15200</v>
      </c>
      <c r="J13" s="20"/>
      <c r="K13" s="20">
        <f t="shared" si="3"/>
        <v>0</v>
      </c>
      <c r="L13" s="20"/>
      <c r="M13" s="20">
        <f t="shared" si="6"/>
        <v>0</v>
      </c>
      <c r="N13" s="20"/>
      <c r="O13" s="20">
        <f t="shared" si="4"/>
        <v>0</v>
      </c>
      <c r="P13" s="21">
        <f t="shared" si="5"/>
        <v>82904</v>
      </c>
    </row>
    <row r="14" spans="2:16" ht="12.75">
      <c r="B14" s="11">
        <v>10</v>
      </c>
      <c r="C14" s="23" t="s">
        <v>29</v>
      </c>
      <c r="D14" s="20">
        <v>24</v>
      </c>
      <c r="E14" s="20">
        <f t="shared" si="0"/>
        <v>19968</v>
      </c>
      <c r="F14" s="20">
        <v>24</v>
      </c>
      <c r="G14" s="20">
        <f t="shared" si="1"/>
        <v>11280</v>
      </c>
      <c r="H14" s="20">
        <v>1</v>
      </c>
      <c r="I14" s="20">
        <f t="shared" si="2"/>
        <v>7600</v>
      </c>
      <c r="J14" s="20"/>
      <c r="K14" s="20">
        <f t="shared" si="3"/>
        <v>0</v>
      </c>
      <c r="L14" s="20"/>
      <c r="M14" s="20">
        <f t="shared" si="6"/>
        <v>0</v>
      </c>
      <c r="N14" s="20"/>
      <c r="O14" s="20">
        <f t="shared" si="4"/>
        <v>0</v>
      </c>
      <c r="P14" s="21">
        <f t="shared" si="5"/>
        <v>38848</v>
      </c>
    </row>
    <row r="15" spans="2:16" ht="12.75">
      <c r="B15" s="11">
        <v>11</v>
      </c>
      <c r="C15" s="23" t="s">
        <v>30</v>
      </c>
      <c r="D15" s="20">
        <v>18</v>
      </c>
      <c r="E15" s="20">
        <f t="shared" si="0"/>
        <v>14976</v>
      </c>
      <c r="F15" s="20">
        <v>18</v>
      </c>
      <c r="G15" s="20">
        <f t="shared" si="1"/>
        <v>8460</v>
      </c>
      <c r="H15" s="20">
        <v>1</v>
      </c>
      <c r="I15" s="20">
        <f t="shared" si="2"/>
        <v>7600</v>
      </c>
      <c r="J15" s="20"/>
      <c r="K15" s="20">
        <f t="shared" si="3"/>
        <v>0</v>
      </c>
      <c r="L15" s="20"/>
      <c r="M15" s="20">
        <f t="shared" si="6"/>
        <v>0</v>
      </c>
      <c r="N15" s="20"/>
      <c r="O15" s="20">
        <f t="shared" si="4"/>
        <v>0</v>
      </c>
      <c r="P15" s="21">
        <f t="shared" si="5"/>
        <v>31036</v>
      </c>
    </row>
    <row r="16" spans="2:16" ht="12.75">
      <c r="B16" s="11">
        <v>12</v>
      </c>
      <c r="C16" s="23" t="s">
        <v>17</v>
      </c>
      <c r="D16" s="20">
        <v>14</v>
      </c>
      <c r="E16" s="20">
        <f t="shared" si="0"/>
        <v>11648</v>
      </c>
      <c r="F16" s="20">
        <v>14</v>
      </c>
      <c r="G16" s="20">
        <f t="shared" si="1"/>
        <v>6580</v>
      </c>
      <c r="H16" s="20">
        <v>1</v>
      </c>
      <c r="I16" s="20">
        <f t="shared" si="2"/>
        <v>7600</v>
      </c>
      <c r="J16" s="20"/>
      <c r="K16" s="20">
        <f t="shared" si="3"/>
        <v>0</v>
      </c>
      <c r="L16" s="20"/>
      <c r="M16" s="20">
        <f t="shared" si="6"/>
        <v>0</v>
      </c>
      <c r="N16" s="20"/>
      <c r="O16" s="20">
        <f t="shared" si="4"/>
        <v>0</v>
      </c>
      <c r="P16" s="21">
        <f t="shared" si="5"/>
        <v>25828</v>
      </c>
    </row>
    <row r="17" spans="2:16" ht="12.75">
      <c r="B17" s="11">
        <v>13</v>
      </c>
      <c r="C17" s="23" t="s">
        <v>7</v>
      </c>
      <c r="D17" s="20">
        <v>21</v>
      </c>
      <c r="E17" s="20">
        <f t="shared" si="0"/>
        <v>17472</v>
      </c>
      <c r="F17" s="20">
        <v>21</v>
      </c>
      <c r="G17" s="20">
        <f t="shared" si="1"/>
        <v>9870</v>
      </c>
      <c r="H17" s="20">
        <v>1</v>
      </c>
      <c r="I17" s="20">
        <f t="shared" si="2"/>
        <v>7600</v>
      </c>
      <c r="J17" s="20"/>
      <c r="K17" s="20">
        <f t="shared" si="3"/>
        <v>0</v>
      </c>
      <c r="L17" s="20"/>
      <c r="M17" s="20">
        <f t="shared" si="6"/>
        <v>0</v>
      </c>
      <c r="N17" s="20"/>
      <c r="O17" s="20">
        <f t="shared" si="4"/>
        <v>0</v>
      </c>
      <c r="P17" s="21">
        <f t="shared" si="5"/>
        <v>34942</v>
      </c>
    </row>
    <row r="18" spans="2:16" ht="12.75">
      <c r="B18" s="11">
        <v>14</v>
      </c>
      <c r="C18" s="23" t="s">
        <v>26</v>
      </c>
      <c r="D18" s="20">
        <v>20</v>
      </c>
      <c r="E18" s="20">
        <f t="shared" si="0"/>
        <v>16640</v>
      </c>
      <c r="F18" s="20">
        <v>20</v>
      </c>
      <c r="G18" s="20">
        <f t="shared" si="1"/>
        <v>9400</v>
      </c>
      <c r="H18" s="20">
        <v>1</v>
      </c>
      <c r="I18" s="20">
        <f t="shared" si="2"/>
        <v>7600</v>
      </c>
      <c r="J18" s="20"/>
      <c r="K18" s="20">
        <f t="shared" si="3"/>
        <v>0</v>
      </c>
      <c r="L18" s="20"/>
      <c r="M18" s="20">
        <f t="shared" si="6"/>
        <v>0</v>
      </c>
      <c r="N18" s="20"/>
      <c r="O18" s="20">
        <f t="shared" si="4"/>
        <v>0</v>
      </c>
      <c r="P18" s="21">
        <f t="shared" si="5"/>
        <v>33640</v>
      </c>
    </row>
    <row r="19" spans="2:16" ht="12.75">
      <c r="B19" s="11">
        <v>15</v>
      </c>
      <c r="C19" s="23" t="s">
        <v>28</v>
      </c>
      <c r="D19" s="20">
        <v>56</v>
      </c>
      <c r="E19" s="20">
        <f t="shared" si="0"/>
        <v>46592</v>
      </c>
      <c r="F19" s="20">
        <v>56</v>
      </c>
      <c r="G19" s="20">
        <f t="shared" si="1"/>
        <v>26320</v>
      </c>
      <c r="H19" s="20">
        <v>2</v>
      </c>
      <c r="I19" s="20">
        <f t="shared" si="2"/>
        <v>15200</v>
      </c>
      <c r="J19" s="20"/>
      <c r="K19" s="20">
        <f t="shared" si="3"/>
        <v>0</v>
      </c>
      <c r="L19" s="20"/>
      <c r="M19" s="20">
        <f t="shared" si="6"/>
        <v>0</v>
      </c>
      <c r="N19" s="20"/>
      <c r="O19" s="20">
        <f t="shared" si="4"/>
        <v>0</v>
      </c>
      <c r="P19" s="21">
        <f t="shared" si="5"/>
        <v>88112</v>
      </c>
    </row>
    <row r="20" spans="2:16" ht="12.75">
      <c r="B20" s="22">
        <v>16</v>
      </c>
      <c r="C20" s="23" t="s">
        <v>8</v>
      </c>
      <c r="D20" s="20">
        <v>14</v>
      </c>
      <c r="E20" s="20">
        <f t="shared" si="0"/>
        <v>11648</v>
      </c>
      <c r="F20" s="20">
        <v>14</v>
      </c>
      <c r="G20" s="20">
        <f t="shared" si="1"/>
        <v>6580</v>
      </c>
      <c r="H20" s="20">
        <v>1</v>
      </c>
      <c r="I20" s="20">
        <f t="shared" si="2"/>
        <v>7600</v>
      </c>
      <c r="J20" s="20"/>
      <c r="K20" s="20">
        <f t="shared" si="3"/>
        <v>0</v>
      </c>
      <c r="L20" s="20"/>
      <c r="M20" s="20">
        <f t="shared" si="6"/>
        <v>0</v>
      </c>
      <c r="N20" s="20"/>
      <c r="O20" s="20">
        <f t="shared" si="4"/>
        <v>0</v>
      </c>
      <c r="P20" s="21">
        <f t="shared" si="5"/>
        <v>25828</v>
      </c>
    </row>
    <row r="21" spans="2:16" ht="12.75">
      <c r="B21" s="11">
        <v>17</v>
      </c>
      <c r="C21" s="23" t="s">
        <v>9</v>
      </c>
      <c r="D21" s="20">
        <v>7</v>
      </c>
      <c r="E21" s="20">
        <f t="shared" si="0"/>
        <v>5824</v>
      </c>
      <c r="F21" s="20">
        <v>7</v>
      </c>
      <c r="G21" s="20">
        <f t="shared" si="1"/>
        <v>3290</v>
      </c>
      <c r="H21" s="20">
        <v>1</v>
      </c>
      <c r="I21" s="20">
        <f t="shared" si="2"/>
        <v>7600</v>
      </c>
      <c r="J21" s="20"/>
      <c r="K21" s="20">
        <f t="shared" si="3"/>
        <v>0</v>
      </c>
      <c r="L21" s="20"/>
      <c r="M21" s="20">
        <f t="shared" si="6"/>
        <v>0</v>
      </c>
      <c r="N21" s="20"/>
      <c r="O21" s="20">
        <f t="shared" si="4"/>
        <v>0</v>
      </c>
      <c r="P21" s="21">
        <f t="shared" si="5"/>
        <v>16714</v>
      </c>
    </row>
    <row r="22" spans="2:16" ht="12.75">
      <c r="B22" s="11">
        <v>18</v>
      </c>
      <c r="C22" s="23" t="s">
        <v>10</v>
      </c>
      <c r="D22" s="20">
        <v>9</v>
      </c>
      <c r="E22" s="20">
        <f t="shared" si="0"/>
        <v>7488</v>
      </c>
      <c r="F22" s="20">
        <v>9</v>
      </c>
      <c r="G22" s="20">
        <f t="shared" si="1"/>
        <v>4230</v>
      </c>
      <c r="H22" s="20">
        <v>1</v>
      </c>
      <c r="I22" s="20">
        <f t="shared" si="2"/>
        <v>7600</v>
      </c>
      <c r="J22" s="20"/>
      <c r="K22" s="20">
        <f t="shared" si="3"/>
        <v>0</v>
      </c>
      <c r="L22" s="20"/>
      <c r="M22" s="20">
        <f t="shared" si="6"/>
        <v>0</v>
      </c>
      <c r="N22" s="20"/>
      <c r="O22" s="20">
        <f t="shared" si="4"/>
        <v>0</v>
      </c>
      <c r="P22" s="21">
        <f t="shared" si="5"/>
        <v>19318</v>
      </c>
    </row>
    <row r="23" spans="2:16" ht="12.75">
      <c r="B23" s="11">
        <v>19</v>
      </c>
      <c r="C23" s="23" t="s">
        <v>16</v>
      </c>
      <c r="D23" s="20">
        <v>15</v>
      </c>
      <c r="E23" s="20">
        <f t="shared" si="0"/>
        <v>12480</v>
      </c>
      <c r="F23" s="20">
        <v>15</v>
      </c>
      <c r="G23" s="20">
        <f t="shared" si="1"/>
        <v>7050</v>
      </c>
      <c r="H23" s="20">
        <v>1</v>
      </c>
      <c r="I23" s="20">
        <f t="shared" si="2"/>
        <v>7600</v>
      </c>
      <c r="J23" s="20"/>
      <c r="K23" s="20">
        <f t="shared" si="3"/>
        <v>0</v>
      </c>
      <c r="L23" s="20"/>
      <c r="M23" s="20">
        <f t="shared" si="6"/>
        <v>0</v>
      </c>
      <c r="N23" s="20"/>
      <c r="O23" s="20">
        <f t="shared" si="4"/>
        <v>0</v>
      </c>
      <c r="P23" s="21">
        <f t="shared" si="5"/>
        <v>27130</v>
      </c>
    </row>
    <row r="24" spans="2:16" ht="12.75">
      <c r="B24" s="11">
        <v>20</v>
      </c>
      <c r="C24" s="23" t="s">
        <v>11</v>
      </c>
      <c r="D24" s="20">
        <v>12</v>
      </c>
      <c r="E24" s="20">
        <f t="shared" si="0"/>
        <v>9984</v>
      </c>
      <c r="F24" s="20">
        <v>12</v>
      </c>
      <c r="G24" s="20">
        <f t="shared" si="1"/>
        <v>5640</v>
      </c>
      <c r="H24" s="20">
        <v>1</v>
      </c>
      <c r="I24" s="20">
        <f t="shared" si="2"/>
        <v>7600</v>
      </c>
      <c r="J24" s="20"/>
      <c r="K24" s="20">
        <f t="shared" si="3"/>
        <v>0</v>
      </c>
      <c r="L24" s="20"/>
      <c r="M24" s="20">
        <f t="shared" si="6"/>
        <v>0</v>
      </c>
      <c r="N24" s="20"/>
      <c r="O24" s="20">
        <f t="shared" si="4"/>
        <v>0</v>
      </c>
      <c r="P24" s="21">
        <f t="shared" si="5"/>
        <v>23224</v>
      </c>
    </row>
    <row r="25" spans="2:16" ht="12.75">
      <c r="B25" s="11">
        <v>21</v>
      </c>
      <c r="C25" s="23" t="s">
        <v>12</v>
      </c>
      <c r="D25" s="20">
        <v>12</v>
      </c>
      <c r="E25" s="20">
        <f t="shared" si="0"/>
        <v>9984</v>
      </c>
      <c r="F25" s="20">
        <v>12</v>
      </c>
      <c r="G25" s="20">
        <f t="shared" si="1"/>
        <v>5640</v>
      </c>
      <c r="H25" s="20">
        <v>1</v>
      </c>
      <c r="I25" s="20">
        <f t="shared" si="2"/>
        <v>7600</v>
      </c>
      <c r="J25" s="20"/>
      <c r="K25" s="20">
        <f t="shared" si="3"/>
        <v>0</v>
      </c>
      <c r="L25" s="20"/>
      <c r="M25" s="20">
        <f t="shared" si="6"/>
        <v>0</v>
      </c>
      <c r="N25" s="20"/>
      <c r="O25" s="20">
        <f t="shared" si="4"/>
        <v>0</v>
      </c>
      <c r="P25" s="21">
        <f t="shared" si="5"/>
        <v>23224</v>
      </c>
    </row>
    <row r="26" spans="2:16" ht="12.75">
      <c r="B26" s="11">
        <v>22</v>
      </c>
      <c r="C26" s="23" t="s">
        <v>15</v>
      </c>
      <c r="D26" s="20">
        <v>5</v>
      </c>
      <c r="E26" s="20">
        <f t="shared" si="0"/>
        <v>4160</v>
      </c>
      <c r="F26" s="20">
        <v>5</v>
      </c>
      <c r="G26" s="20">
        <f t="shared" si="1"/>
        <v>2350</v>
      </c>
      <c r="H26" s="20">
        <v>1</v>
      </c>
      <c r="I26" s="20">
        <f t="shared" si="2"/>
        <v>7600</v>
      </c>
      <c r="J26" s="20"/>
      <c r="K26" s="20">
        <f t="shared" si="3"/>
        <v>0</v>
      </c>
      <c r="L26" s="20"/>
      <c r="M26" s="20">
        <f t="shared" si="6"/>
        <v>0</v>
      </c>
      <c r="N26" s="20"/>
      <c r="O26" s="20">
        <f t="shared" si="4"/>
        <v>0</v>
      </c>
      <c r="P26" s="21">
        <f t="shared" si="5"/>
        <v>14110</v>
      </c>
    </row>
    <row r="27" spans="2:16" ht="12.75">
      <c r="B27" s="11">
        <v>23</v>
      </c>
      <c r="C27" s="23" t="s">
        <v>13</v>
      </c>
      <c r="D27" s="20">
        <v>16</v>
      </c>
      <c r="E27" s="20">
        <f t="shared" si="0"/>
        <v>13312</v>
      </c>
      <c r="F27" s="20">
        <v>16</v>
      </c>
      <c r="G27" s="20">
        <f t="shared" si="1"/>
        <v>7520</v>
      </c>
      <c r="H27" s="20">
        <v>1</v>
      </c>
      <c r="I27" s="20">
        <f t="shared" si="2"/>
        <v>7600</v>
      </c>
      <c r="J27" s="20"/>
      <c r="K27" s="20">
        <f t="shared" si="3"/>
        <v>0</v>
      </c>
      <c r="L27" s="20"/>
      <c r="M27" s="20">
        <f t="shared" si="6"/>
        <v>0</v>
      </c>
      <c r="N27" s="20"/>
      <c r="O27" s="20">
        <f t="shared" si="4"/>
        <v>0</v>
      </c>
      <c r="P27" s="21">
        <f t="shared" si="5"/>
        <v>28432</v>
      </c>
    </row>
    <row r="28" spans="2:16" ht="12.75">
      <c r="B28" s="11">
        <v>24</v>
      </c>
      <c r="C28" s="12" t="s">
        <v>14</v>
      </c>
      <c r="D28" s="20">
        <v>7</v>
      </c>
      <c r="E28" s="20">
        <f t="shared" si="0"/>
        <v>5824</v>
      </c>
      <c r="F28" s="20">
        <v>7</v>
      </c>
      <c r="G28" s="20">
        <f t="shared" si="1"/>
        <v>3290</v>
      </c>
      <c r="H28" s="20">
        <v>1</v>
      </c>
      <c r="I28" s="20">
        <f t="shared" si="2"/>
        <v>7600</v>
      </c>
      <c r="J28" s="20"/>
      <c r="K28" s="20">
        <f t="shared" si="3"/>
        <v>0</v>
      </c>
      <c r="L28" s="20"/>
      <c r="M28" s="20">
        <f t="shared" si="6"/>
        <v>0</v>
      </c>
      <c r="N28" s="20"/>
      <c r="O28" s="20">
        <f t="shared" si="4"/>
        <v>0</v>
      </c>
      <c r="P28" s="21">
        <f t="shared" si="5"/>
        <v>16714</v>
      </c>
    </row>
    <row r="29" spans="2:16" ht="12.75">
      <c r="B29" s="13"/>
      <c r="C29" s="14" t="s">
        <v>2</v>
      </c>
      <c r="D29" s="15">
        <f aca="true" t="shared" si="7" ref="D29:K29">SUM(D5:D28)</f>
        <v>649</v>
      </c>
      <c r="E29" s="15">
        <f t="shared" si="7"/>
        <v>539968</v>
      </c>
      <c r="F29" s="15">
        <f t="shared" si="7"/>
        <v>649</v>
      </c>
      <c r="G29" s="15">
        <f t="shared" si="7"/>
        <v>305030</v>
      </c>
      <c r="H29" s="15">
        <f>SUM(H5:H28)</f>
        <v>31</v>
      </c>
      <c r="I29" s="15">
        <f t="shared" si="7"/>
        <v>235600</v>
      </c>
      <c r="J29" s="15">
        <f t="shared" si="7"/>
        <v>0</v>
      </c>
      <c r="K29" s="15">
        <f t="shared" si="7"/>
        <v>0</v>
      </c>
      <c r="L29" s="15">
        <f>SUM(L5:L27)</f>
        <v>0</v>
      </c>
      <c r="M29" s="15">
        <f>SUM(M5:M28)</f>
        <v>0</v>
      </c>
      <c r="N29" s="15">
        <f>SUM(N5:N27)</f>
        <v>0</v>
      </c>
      <c r="O29" s="15">
        <f>SUM(O5:O28)</f>
        <v>0</v>
      </c>
      <c r="P29" s="15">
        <f>SUM(P5:P28)</f>
        <v>1080598</v>
      </c>
    </row>
    <row r="30" spans="7:16" ht="15.75">
      <c r="G30" s="40"/>
      <c r="P30" s="43">
        <v>1080169</v>
      </c>
    </row>
    <row r="32" ht="12.75">
      <c r="I32" s="35" t="s">
        <v>46</v>
      </c>
    </row>
    <row r="33" ht="3.75" customHeight="1"/>
    <row r="34" spans="2:16" ht="12.75">
      <c r="B34" s="1"/>
      <c r="C34" s="1"/>
      <c r="D34" s="1" t="s">
        <v>48</v>
      </c>
      <c r="E34" s="2"/>
      <c r="F34" s="1"/>
      <c r="G34" s="3"/>
      <c r="H34" s="1"/>
      <c r="I34" s="3"/>
      <c r="J34" s="1"/>
      <c r="K34" s="3"/>
      <c r="L34" s="16"/>
      <c r="M34" s="17"/>
      <c r="N34" s="1"/>
      <c r="O34" s="3"/>
      <c r="P34" s="4"/>
    </row>
    <row r="35" spans="2:16" ht="12.75">
      <c r="B35" s="5"/>
      <c r="C35" s="5" t="s">
        <v>22</v>
      </c>
      <c r="D35" s="6" t="s">
        <v>23</v>
      </c>
      <c r="E35" s="36">
        <v>26035</v>
      </c>
      <c r="F35" s="6" t="s">
        <v>23</v>
      </c>
      <c r="G35" s="8"/>
      <c r="H35" s="6" t="s">
        <v>23</v>
      </c>
      <c r="I35" s="8"/>
      <c r="J35" s="6" t="s">
        <v>23</v>
      </c>
      <c r="K35" s="8"/>
      <c r="L35" s="18" t="s">
        <v>49</v>
      </c>
      <c r="M35" s="19"/>
      <c r="N35" s="6" t="s">
        <v>23</v>
      </c>
      <c r="O35" s="8"/>
      <c r="P35" s="9" t="s">
        <v>3</v>
      </c>
    </row>
    <row r="36" spans="2:16" ht="9.75" customHeight="1">
      <c r="B36" s="6"/>
      <c r="C36" s="10"/>
      <c r="D36" s="24" t="s">
        <v>20</v>
      </c>
      <c r="E36" s="24" t="s">
        <v>21</v>
      </c>
      <c r="F36" s="24" t="s">
        <v>20</v>
      </c>
      <c r="G36" s="24" t="s">
        <v>21</v>
      </c>
      <c r="H36" s="24" t="s">
        <v>20</v>
      </c>
      <c r="I36" s="24" t="s">
        <v>21</v>
      </c>
      <c r="J36" s="24" t="s">
        <v>20</v>
      </c>
      <c r="K36" s="24" t="s">
        <v>21</v>
      </c>
      <c r="L36" s="24" t="s">
        <v>20</v>
      </c>
      <c r="M36" s="24" t="s">
        <v>21</v>
      </c>
      <c r="N36" s="24" t="s">
        <v>20</v>
      </c>
      <c r="O36" s="18" t="s">
        <v>21</v>
      </c>
      <c r="P36" s="24" t="s">
        <v>4</v>
      </c>
    </row>
    <row r="37" spans="2:16" ht="12.75">
      <c r="B37" s="11">
        <v>1</v>
      </c>
      <c r="C37" s="12" t="s">
        <v>5</v>
      </c>
      <c r="D37" s="20">
        <v>1</v>
      </c>
      <c r="E37" s="20">
        <f>D37*26035</f>
        <v>26035</v>
      </c>
      <c r="F37" s="20"/>
      <c r="G37" s="20">
        <f>F37*303</f>
        <v>0</v>
      </c>
      <c r="H37" s="20"/>
      <c r="I37" s="20">
        <f>H37*6678</f>
        <v>0</v>
      </c>
      <c r="J37" s="20"/>
      <c r="K37" s="20">
        <f>J37*14</f>
        <v>0</v>
      </c>
      <c r="L37" s="20"/>
      <c r="M37" s="20">
        <f>L37*15</f>
        <v>0</v>
      </c>
      <c r="N37" s="20"/>
      <c r="O37" s="20">
        <f>N37*178</f>
        <v>0</v>
      </c>
      <c r="P37" s="21">
        <f aca="true" t="shared" si="8" ref="P37:P60">SUM(E37,G37,I37,K37,M37,O37)</f>
        <v>26035</v>
      </c>
    </row>
    <row r="38" spans="2:16" ht="12.75">
      <c r="B38" s="11">
        <v>2</v>
      </c>
      <c r="C38" s="12" t="s">
        <v>27</v>
      </c>
      <c r="D38" s="20">
        <v>1</v>
      </c>
      <c r="E38" s="20">
        <f aca="true" t="shared" si="9" ref="E38:E60">D38*26035</f>
        <v>26035</v>
      </c>
      <c r="F38" s="20"/>
      <c r="G38" s="20">
        <f aca="true" t="shared" si="10" ref="G38:G60">F38*303</f>
        <v>0</v>
      </c>
      <c r="H38" s="20"/>
      <c r="I38" s="20">
        <f aca="true" t="shared" si="11" ref="I38:I60">H38*6678</f>
        <v>0</v>
      </c>
      <c r="J38" s="20"/>
      <c r="K38" s="20">
        <f aca="true" t="shared" si="12" ref="K38:K60">J38*14</f>
        <v>0</v>
      </c>
      <c r="L38" s="20"/>
      <c r="M38" s="20">
        <f>L38*15</f>
        <v>0</v>
      </c>
      <c r="N38" s="20"/>
      <c r="O38" s="20">
        <f aca="true" t="shared" si="13" ref="O38:O60">N38*178</f>
        <v>0</v>
      </c>
      <c r="P38" s="21">
        <f t="shared" si="8"/>
        <v>26035</v>
      </c>
    </row>
    <row r="39" spans="2:16" ht="12.75">
      <c r="B39" s="11">
        <v>3</v>
      </c>
      <c r="C39" s="12" t="s">
        <v>0</v>
      </c>
      <c r="D39" s="20"/>
      <c r="E39" s="20">
        <f t="shared" si="9"/>
        <v>0</v>
      </c>
      <c r="F39" s="20"/>
      <c r="G39" s="20">
        <f t="shared" si="10"/>
        <v>0</v>
      </c>
      <c r="H39" s="20"/>
      <c r="I39" s="20"/>
      <c r="J39" s="20"/>
      <c r="K39" s="20">
        <f t="shared" si="12"/>
        <v>0</v>
      </c>
      <c r="L39" s="20"/>
      <c r="M39" s="20">
        <f aca="true" t="shared" si="14" ref="M39:M60">L39*15</f>
        <v>0</v>
      </c>
      <c r="N39" s="20"/>
      <c r="O39" s="20">
        <f t="shared" si="13"/>
        <v>0</v>
      </c>
      <c r="P39" s="21">
        <f t="shared" si="8"/>
        <v>0</v>
      </c>
    </row>
    <row r="40" spans="2:16" ht="12.75">
      <c r="B40" s="11">
        <v>4</v>
      </c>
      <c r="C40" s="12" t="s">
        <v>1</v>
      </c>
      <c r="D40" s="20">
        <v>3</v>
      </c>
      <c r="E40" s="20">
        <f t="shared" si="9"/>
        <v>78105</v>
      </c>
      <c r="F40" s="20"/>
      <c r="G40" s="20">
        <f t="shared" si="10"/>
        <v>0</v>
      </c>
      <c r="H40" s="20"/>
      <c r="I40" s="20">
        <f t="shared" si="11"/>
        <v>0</v>
      </c>
      <c r="J40" s="20"/>
      <c r="K40" s="20">
        <f t="shared" si="12"/>
        <v>0</v>
      </c>
      <c r="L40" s="20"/>
      <c r="M40" s="20">
        <f t="shared" si="14"/>
        <v>0</v>
      </c>
      <c r="N40" s="20"/>
      <c r="O40" s="20">
        <f t="shared" si="13"/>
        <v>0</v>
      </c>
      <c r="P40" s="21">
        <f t="shared" si="8"/>
        <v>78105</v>
      </c>
    </row>
    <row r="41" spans="2:16" ht="12.75">
      <c r="B41" s="11">
        <v>5</v>
      </c>
      <c r="C41" s="12" t="s">
        <v>19</v>
      </c>
      <c r="D41" s="20">
        <v>1</v>
      </c>
      <c r="E41" s="20">
        <f t="shared" si="9"/>
        <v>26035</v>
      </c>
      <c r="F41" s="20"/>
      <c r="G41" s="20">
        <f t="shared" si="10"/>
        <v>0</v>
      </c>
      <c r="H41" s="20"/>
      <c r="I41" s="20">
        <f t="shared" si="11"/>
        <v>0</v>
      </c>
      <c r="J41" s="20"/>
      <c r="K41" s="20">
        <f t="shared" si="12"/>
        <v>0</v>
      </c>
      <c r="L41" s="20"/>
      <c r="M41" s="20">
        <f t="shared" si="14"/>
        <v>0</v>
      </c>
      <c r="N41" s="20"/>
      <c r="O41" s="20">
        <f t="shared" si="13"/>
        <v>0</v>
      </c>
      <c r="P41" s="21">
        <f t="shared" si="8"/>
        <v>26035</v>
      </c>
    </row>
    <row r="42" spans="2:16" ht="12.75">
      <c r="B42" s="44">
        <v>6</v>
      </c>
      <c r="C42" s="45" t="s">
        <v>18</v>
      </c>
      <c r="D42" s="46">
        <v>1</v>
      </c>
      <c r="E42" s="46">
        <f t="shared" si="9"/>
        <v>26035</v>
      </c>
      <c r="F42" s="46"/>
      <c r="G42" s="46">
        <f t="shared" si="10"/>
        <v>0</v>
      </c>
      <c r="H42" s="46"/>
      <c r="I42" s="46">
        <f t="shared" si="11"/>
        <v>0</v>
      </c>
      <c r="J42" s="46"/>
      <c r="K42" s="46">
        <f t="shared" si="12"/>
        <v>0</v>
      </c>
      <c r="L42" s="46"/>
      <c r="M42" s="46">
        <f t="shared" si="14"/>
        <v>0</v>
      </c>
      <c r="N42" s="46"/>
      <c r="O42" s="46">
        <f t="shared" si="13"/>
        <v>0</v>
      </c>
      <c r="P42" s="47">
        <f t="shared" si="8"/>
        <v>26035</v>
      </c>
    </row>
    <row r="43" spans="2:16" ht="12.75">
      <c r="B43" s="11">
        <v>7</v>
      </c>
      <c r="C43" s="23" t="s">
        <v>25</v>
      </c>
      <c r="D43" s="20">
        <v>1</v>
      </c>
      <c r="E43" s="20">
        <f t="shared" si="9"/>
        <v>26035</v>
      </c>
      <c r="F43" s="20"/>
      <c r="G43" s="20">
        <f t="shared" si="10"/>
        <v>0</v>
      </c>
      <c r="H43" s="20"/>
      <c r="I43" s="20">
        <f t="shared" si="11"/>
        <v>0</v>
      </c>
      <c r="J43" s="20"/>
      <c r="K43" s="20">
        <f t="shared" si="12"/>
        <v>0</v>
      </c>
      <c r="L43" s="20"/>
      <c r="M43" s="20">
        <f t="shared" si="14"/>
        <v>0</v>
      </c>
      <c r="N43" s="20"/>
      <c r="O43" s="20">
        <f t="shared" si="13"/>
        <v>0</v>
      </c>
      <c r="P43" s="21">
        <f t="shared" si="8"/>
        <v>26035</v>
      </c>
    </row>
    <row r="44" spans="2:16" ht="12.75">
      <c r="B44" s="11">
        <v>8</v>
      </c>
      <c r="C44" s="23" t="s">
        <v>6</v>
      </c>
      <c r="D44" s="20">
        <v>1</v>
      </c>
      <c r="E44" s="20">
        <f t="shared" si="9"/>
        <v>26035</v>
      </c>
      <c r="F44" s="20"/>
      <c r="G44" s="20">
        <f t="shared" si="10"/>
        <v>0</v>
      </c>
      <c r="H44" s="20"/>
      <c r="I44" s="20">
        <f t="shared" si="11"/>
        <v>0</v>
      </c>
      <c r="J44" s="20"/>
      <c r="K44" s="20">
        <f t="shared" si="12"/>
        <v>0</v>
      </c>
      <c r="L44" s="20"/>
      <c r="M44" s="20">
        <f t="shared" si="14"/>
        <v>0</v>
      </c>
      <c r="N44" s="20"/>
      <c r="O44" s="20">
        <f t="shared" si="13"/>
        <v>0</v>
      </c>
      <c r="P44" s="21">
        <f t="shared" si="8"/>
        <v>26035</v>
      </c>
    </row>
    <row r="45" spans="2:16" ht="12.75">
      <c r="B45" s="11">
        <v>9</v>
      </c>
      <c r="C45" s="23" t="s">
        <v>24</v>
      </c>
      <c r="D45" s="20">
        <v>2</v>
      </c>
      <c r="E45" s="20">
        <f t="shared" si="9"/>
        <v>52070</v>
      </c>
      <c r="F45" s="20"/>
      <c r="G45" s="20">
        <f t="shared" si="10"/>
        <v>0</v>
      </c>
      <c r="H45" s="20"/>
      <c r="I45" s="20">
        <f t="shared" si="11"/>
        <v>0</v>
      </c>
      <c r="J45" s="20"/>
      <c r="K45" s="20">
        <f t="shared" si="12"/>
        <v>0</v>
      </c>
      <c r="L45" s="20"/>
      <c r="M45" s="20">
        <f t="shared" si="14"/>
        <v>0</v>
      </c>
      <c r="N45" s="20"/>
      <c r="O45" s="20">
        <f t="shared" si="13"/>
        <v>0</v>
      </c>
      <c r="P45" s="21">
        <f t="shared" si="8"/>
        <v>52070</v>
      </c>
    </row>
    <row r="46" spans="2:16" ht="12.75">
      <c r="B46" s="11">
        <v>10</v>
      </c>
      <c r="C46" s="23" t="s">
        <v>29</v>
      </c>
      <c r="D46" s="20">
        <v>1</v>
      </c>
      <c r="E46" s="20">
        <f t="shared" si="9"/>
        <v>26035</v>
      </c>
      <c r="F46" s="20"/>
      <c r="G46" s="20">
        <f t="shared" si="10"/>
        <v>0</v>
      </c>
      <c r="H46" s="20"/>
      <c r="I46" s="20">
        <f t="shared" si="11"/>
        <v>0</v>
      </c>
      <c r="J46" s="20"/>
      <c r="K46" s="20">
        <f t="shared" si="12"/>
        <v>0</v>
      </c>
      <c r="L46" s="20"/>
      <c r="M46" s="20">
        <f t="shared" si="14"/>
        <v>0</v>
      </c>
      <c r="N46" s="20"/>
      <c r="O46" s="20">
        <f t="shared" si="13"/>
        <v>0</v>
      </c>
      <c r="P46" s="21">
        <f t="shared" si="8"/>
        <v>26035</v>
      </c>
    </row>
    <row r="47" spans="2:16" ht="12.75">
      <c r="B47" s="11">
        <v>11</v>
      </c>
      <c r="C47" s="23" t="s">
        <v>30</v>
      </c>
      <c r="D47" s="20">
        <v>1</v>
      </c>
      <c r="E47" s="20">
        <f t="shared" si="9"/>
        <v>26035</v>
      </c>
      <c r="F47" s="20"/>
      <c r="G47" s="20">
        <f t="shared" si="10"/>
        <v>0</v>
      </c>
      <c r="H47" s="20"/>
      <c r="I47" s="20">
        <f t="shared" si="11"/>
        <v>0</v>
      </c>
      <c r="J47" s="20"/>
      <c r="K47" s="20">
        <f t="shared" si="12"/>
        <v>0</v>
      </c>
      <c r="L47" s="20"/>
      <c r="M47" s="20">
        <f t="shared" si="14"/>
        <v>0</v>
      </c>
      <c r="N47" s="20"/>
      <c r="O47" s="20">
        <f t="shared" si="13"/>
        <v>0</v>
      </c>
      <c r="P47" s="21">
        <f t="shared" si="8"/>
        <v>26035</v>
      </c>
    </row>
    <row r="48" spans="2:16" ht="12.75">
      <c r="B48" s="11">
        <v>12</v>
      </c>
      <c r="C48" s="23" t="s">
        <v>17</v>
      </c>
      <c r="D48" s="20">
        <v>1</v>
      </c>
      <c r="E48" s="20">
        <f t="shared" si="9"/>
        <v>26035</v>
      </c>
      <c r="F48" s="20"/>
      <c r="G48" s="20">
        <f t="shared" si="10"/>
        <v>0</v>
      </c>
      <c r="H48" s="20"/>
      <c r="I48" s="20">
        <f t="shared" si="11"/>
        <v>0</v>
      </c>
      <c r="J48" s="20"/>
      <c r="K48" s="20">
        <f t="shared" si="12"/>
        <v>0</v>
      </c>
      <c r="L48" s="20"/>
      <c r="M48" s="20">
        <f t="shared" si="14"/>
        <v>0</v>
      </c>
      <c r="N48" s="20"/>
      <c r="O48" s="20">
        <f t="shared" si="13"/>
        <v>0</v>
      </c>
      <c r="P48" s="21">
        <f t="shared" si="8"/>
        <v>26035</v>
      </c>
    </row>
    <row r="49" spans="2:16" ht="12.75">
      <c r="B49" s="11">
        <v>13</v>
      </c>
      <c r="C49" s="23" t="s">
        <v>7</v>
      </c>
      <c r="D49" s="20">
        <v>1</v>
      </c>
      <c r="E49" s="20">
        <f t="shared" si="9"/>
        <v>26035</v>
      </c>
      <c r="F49" s="20"/>
      <c r="G49" s="20">
        <f t="shared" si="10"/>
        <v>0</v>
      </c>
      <c r="H49" s="20"/>
      <c r="I49" s="20">
        <f t="shared" si="11"/>
        <v>0</v>
      </c>
      <c r="J49" s="20"/>
      <c r="K49" s="20">
        <f t="shared" si="12"/>
        <v>0</v>
      </c>
      <c r="L49" s="20"/>
      <c r="M49" s="20">
        <f t="shared" si="14"/>
        <v>0</v>
      </c>
      <c r="N49" s="20"/>
      <c r="O49" s="20">
        <f t="shared" si="13"/>
        <v>0</v>
      </c>
      <c r="P49" s="21">
        <f t="shared" si="8"/>
        <v>26035</v>
      </c>
    </row>
    <row r="50" spans="2:16" ht="12.75">
      <c r="B50" s="11">
        <v>14</v>
      </c>
      <c r="C50" s="23" t="s">
        <v>26</v>
      </c>
      <c r="D50" s="20">
        <v>1</v>
      </c>
      <c r="E50" s="20">
        <f t="shared" si="9"/>
        <v>26035</v>
      </c>
      <c r="F50" s="20"/>
      <c r="G50" s="20">
        <f t="shared" si="10"/>
        <v>0</v>
      </c>
      <c r="H50" s="20"/>
      <c r="I50" s="20">
        <f t="shared" si="11"/>
        <v>0</v>
      </c>
      <c r="J50" s="20"/>
      <c r="K50" s="20">
        <f t="shared" si="12"/>
        <v>0</v>
      </c>
      <c r="L50" s="20"/>
      <c r="M50" s="20">
        <f t="shared" si="14"/>
        <v>0</v>
      </c>
      <c r="N50" s="20"/>
      <c r="O50" s="20">
        <f t="shared" si="13"/>
        <v>0</v>
      </c>
      <c r="P50" s="21">
        <f t="shared" si="8"/>
        <v>26035</v>
      </c>
    </row>
    <row r="51" spans="2:16" ht="12.75">
      <c r="B51" s="11">
        <v>15</v>
      </c>
      <c r="C51" s="23" t="s">
        <v>28</v>
      </c>
      <c r="D51" s="20">
        <v>1</v>
      </c>
      <c r="E51" s="20">
        <f t="shared" si="9"/>
        <v>26035</v>
      </c>
      <c r="F51" s="20"/>
      <c r="G51" s="20">
        <f t="shared" si="10"/>
        <v>0</v>
      </c>
      <c r="H51" s="20"/>
      <c r="I51" s="20">
        <f t="shared" si="11"/>
        <v>0</v>
      </c>
      <c r="J51" s="20"/>
      <c r="K51" s="20">
        <f t="shared" si="12"/>
        <v>0</v>
      </c>
      <c r="L51" s="20"/>
      <c r="M51" s="20">
        <f t="shared" si="14"/>
        <v>0</v>
      </c>
      <c r="N51" s="20"/>
      <c r="O51" s="20">
        <f t="shared" si="13"/>
        <v>0</v>
      </c>
      <c r="P51" s="21">
        <f t="shared" si="8"/>
        <v>26035</v>
      </c>
    </row>
    <row r="52" spans="2:16" ht="12.75">
      <c r="B52" s="22">
        <v>16</v>
      </c>
      <c r="C52" s="23" t="s">
        <v>8</v>
      </c>
      <c r="D52" s="20">
        <v>1</v>
      </c>
      <c r="E52" s="20">
        <f t="shared" si="9"/>
        <v>26035</v>
      </c>
      <c r="F52" s="20"/>
      <c r="G52" s="20">
        <f t="shared" si="10"/>
        <v>0</v>
      </c>
      <c r="H52" s="20"/>
      <c r="I52" s="20">
        <f t="shared" si="11"/>
        <v>0</v>
      </c>
      <c r="J52" s="20"/>
      <c r="K52" s="20">
        <f t="shared" si="12"/>
        <v>0</v>
      </c>
      <c r="L52" s="20"/>
      <c r="M52" s="20">
        <f t="shared" si="14"/>
        <v>0</v>
      </c>
      <c r="N52" s="20"/>
      <c r="O52" s="20">
        <f t="shared" si="13"/>
        <v>0</v>
      </c>
      <c r="P52" s="21">
        <f t="shared" si="8"/>
        <v>26035</v>
      </c>
    </row>
    <row r="53" spans="2:16" ht="12.75">
      <c r="B53" s="11">
        <v>17</v>
      </c>
      <c r="C53" s="23" t="s">
        <v>9</v>
      </c>
      <c r="D53" s="20">
        <v>1</v>
      </c>
      <c r="E53" s="20">
        <f t="shared" si="9"/>
        <v>26035</v>
      </c>
      <c r="F53" s="20"/>
      <c r="G53" s="20">
        <f t="shared" si="10"/>
        <v>0</v>
      </c>
      <c r="H53" s="20"/>
      <c r="I53" s="20">
        <f t="shared" si="11"/>
        <v>0</v>
      </c>
      <c r="J53" s="20"/>
      <c r="K53" s="20">
        <f t="shared" si="12"/>
        <v>0</v>
      </c>
      <c r="L53" s="20"/>
      <c r="M53" s="20">
        <f t="shared" si="14"/>
        <v>0</v>
      </c>
      <c r="N53" s="20"/>
      <c r="O53" s="20">
        <f t="shared" si="13"/>
        <v>0</v>
      </c>
      <c r="P53" s="21">
        <f t="shared" si="8"/>
        <v>26035</v>
      </c>
    </row>
    <row r="54" spans="2:16" ht="12.75">
      <c r="B54" s="11">
        <v>18</v>
      </c>
      <c r="C54" s="23" t="s">
        <v>10</v>
      </c>
      <c r="D54" s="20">
        <v>1</v>
      </c>
      <c r="E54" s="20">
        <f t="shared" si="9"/>
        <v>26035</v>
      </c>
      <c r="F54" s="20"/>
      <c r="G54" s="20">
        <f t="shared" si="10"/>
        <v>0</v>
      </c>
      <c r="H54" s="20"/>
      <c r="I54" s="20">
        <f t="shared" si="11"/>
        <v>0</v>
      </c>
      <c r="J54" s="20"/>
      <c r="K54" s="20">
        <f t="shared" si="12"/>
        <v>0</v>
      </c>
      <c r="L54" s="20"/>
      <c r="M54" s="20">
        <f t="shared" si="14"/>
        <v>0</v>
      </c>
      <c r="N54" s="20"/>
      <c r="O54" s="20">
        <f t="shared" si="13"/>
        <v>0</v>
      </c>
      <c r="P54" s="21">
        <f t="shared" si="8"/>
        <v>26035</v>
      </c>
    </row>
    <row r="55" spans="2:16" ht="12.75">
      <c r="B55" s="11">
        <v>19</v>
      </c>
      <c r="C55" s="23" t="s">
        <v>16</v>
      </c>
      <c r="D55" s="20">
        <v>1</v>
      </c>
      <c r="E55" s="20">
        <f t="shared" si="9"/>
        <v>26035</v>
      </c>
      <c r="F55" s="20"/>
      <c r="G55" s="20">
        <f t="shared" si="10"/>
        <v>0</v>
      </c>
      <c r="H55" s="20"/>
      <c r="I55" s="20">
        <f t="shared" si="11"/>
        <v>0</v>
      </c>
      <c r="J55" s="20"/>
      <c r="K55" s="20">
        <f t="shared" si="12"/>
        <v>0</v>
      </c>
      <c r="L55" s="20"/>
      <c r="M55" s="20">
        <f t="shared" si="14"/>
        <v>0</v>
      </c>
      <c r="N55" s="20"/>
      <c r="O55" s="20">
        <f t="shared" si="13"/>
        <v>0</v>
      </c>
      <c r="P55" s="21">
        <f t="shared" si="8"/>
        <v>26035</v>
      </c>
    </row>
    <row r="56" spans="2:16" ht="12.75">
      <c r="B56" s="11">
        <v>20</v>
      </c>
      <c r="C56" s="23" t="s">
        <v>11</v>
      </c>
      <c r="D56" s="20">
        <v>1</v>
      </c>
      <c r="E56" s="20">
        <f t="shared" si="9"/>
        <v>26035</v>
      </c>
      <c r="F56" s="20"/>
      <c r="G56" s="20">
        <f t="shared" si="10"/>
        <v>0</v>
      </c>
      <c r="H56" s="20"/>
      <c r="I56" s="20">
        <f t="shared" si="11"/>
        <v>0</v>
      </c>
      <c r="J56" s="20"/>
      <c r="K56" s="20">
        <f t="shared" si="12"/>
        <v>0</v>
      </c>
      <c r="L56" s="20"/>
      <c r="M56" s="20">
        <f t="shared" si="14"/>
        <v>0</v>
      </c>
      <c r="N56" s="20"/>
      <c r="O56" s="20">
        <f t="shared" si="13"/>
        <v>0</v>
      </c>
      <c r="P56" s="21">
        <f t="shared" si="8"/>
        <v>26035</v>
      </c>
    </row>
    <row r="57" spans="2:16" ht="12.75">
      <c r="B57" s="11">
        <v>21</v>
      </c>
      <c r="C57" s="23" t="s">
        <v>12</v>
      </c>
      <c r="D57" s="20">
        <v>1</v>
      </c>
      <c r="E57" s="20">
        <f t="shared" si="9"/>
        <v>26035</v>
      </c>
      <c r="F57" s="20"/>
      <c r="G57" s="20">
        <f t="shared" si="10"/>
        <v>0</v>
      </c>
      <c r="H57" s="20"/>
      <c r="I57" s="20">
        <f t="shared" si="11"/>
        <v>0</v>
      </c>
      <c r="J57" s="20"/>
      <c r="K57" s="20">
        <f t="shared" si="12"/>
        <v>0</v>
      </c>
      <c r="L57" s="20"/>
      <c r="M57" s="20">
        <f t="shared" si="14"/>
        <v>0</v>
      </c>
      <c r="N57" s="20"/>
      <c r="O57" s="20">
        <f t="shared" si="13"/>
        <v>0</v>
      </c>
      <c r="P57" s="21">
        <f t="shared" si="8"/>
        <v>26035</v>
      </c>
    </row>
    <row r="58" spans="2:16" ht="12.75">
      <c r="B58" s="11">
        <v>22</v>
      </c>
      <c r="C58" s="23" t="s">
        <v>15</v>
      </c>
      <c r="D58" s="20">
        <v>1</v>
      </c>
      <c r="E58" s="20">
        <f t="shared" si="9"/>
        <v>26035</v>
      </c>
      <c r="F58" s="20"/>
      <c r="G58" s="20">
        <f t="shared" si="10"/>
        <v>0</v>
      </c>
      <c r="H58" s="20"/>
      <c r="I58" s="20">
        <f t="shared" si="11"/>
        <v>0</v>
      </c>
      <c r="J58" s="20"/>
      <c r="K58" s="20">
        <f t="shared" si="12"/>
        <v>0</v>
      </c>
      <c r="L58" s="20"/>
      <c r="M58" s="20">
        <f t="shared" si="14"/>
        <v>0</v>
      </c>
      <c r="N58" s="20"/>
      <c r="O58" s="20">
        <f t="shared" si="13"/>
        <v>0</v>
      </c>
      <c r="P58" s="21">
        <f t="shared" si="8"/>
        <v>26035</v>
      </c>
    </row>
    <row r="59" spans="2:16" ht="12.75">
      <c r="B59" s="11">
        <v>23</v>
      </c>
      <c r="C59" s="23" t="s">
        <v>13</v>
      </c>
      <c r="D59" s="20">
        <v>1</v>
      </c>
      <c r="E59" s="20">
        <f t="shared" si="9"/>
        <v>26035</v>
      </c>
      <c r="F59" s="20"/>
      <c r="G59" s="20">
        <f t="shared" si="10"/>
        <v>0</v>
      </c>
      <c r="H59" s="20"/>
      <c r="I59" s="20">
        <f t="shared" si="11"/>
        <v>0</v>
      </c>
      <c r="J59" s="20"/>
      <c r="K59" s="20">
        <f t="shared" si="12"/>
        <v>0</v>
      </c>
      <c r="L59" s="20"/>
      <c r="M59" s="20">
        <f t="shared" si="14"/>
        <v>0</v>
      </c>
      <c r="N59" s="20"/>
      <c r="O59" s="20">
        <f t="shared" si="13"/>
        <v>0</v>
      </c>
      <c r="P59" s="21">
        <f t="shared" si="8"/>
        <v>26035</v>
      </c>
    </row>
    <row r="60" spans="2:16" ht="12.75">
      <c r="B60" s="11">
        <v>24</v>
      </c>
      <c r="C60" s="12" t="s">
        <v>14</v>
      </c>
      <c r="D60" s="20">
        <v>1</v>
      </c>
      <c r="E60" s="20">
        <f t="shared" si="9"/>
        <v>26035</v>
      </c>
      <c r="F60" s="20"/>
      <c r="G60" s="20">
        <f t="shared" si="10"/>
        <v>0</v>
      </c>
      <c r="H60" s="20"/>
      <c r="I60" s="20">
        <f t="shared" si="11"/>
        <v>0</v>
      </c>
      <c r="J60" s="20"/>
      <c r="K60" s="20">
        <f t="shared" si="12"/>
        <v>0</v>
      </c>
      <c r="L60" s="20"/>
      <c r="M60" s="20">
        <f t="shared" si="14"/>
        <v>0</v>
      </c>
      <c r="N60" s="20"/>
      <c r="O60" s="20">
        <f t="shared" si="13"/>
        <v>0</v>
      </c>
      <c r="P60" s="21">
        <f t="shared" si="8"/>
        <v>26035</v>
      </c>
    </row>
    <row r="61" spans="2:16" ht="12.75">
      <c r="B61" s="13"/>
      <c r="C61" s="14" t="s">
        <v>2</v>
      </c>
      <c r="D61" s="15">
        <f>SUM(D37:D60)</f>
        <v>26</v>
      </c>
      <c r="E61" s="15">
        <f aca="true" t="shared" si="15" ref="E61:K61">SUM(E37:E60)</f>
        <v>676910</v>
      </c>
      <c r="F61" s="15">
        <f t="shared" si="15"/>
        <v>0</v>
      </c>
      <c r="G61" s="15">
        <f t="shared" si="15"/>
        <v>0</v>
      </c>
      <c r="H61" s="15">
        <f t="shared" si="15"/>
        <v>0</v>
      </c>
      <c r="I61" s="15">
        <f t="shared" si="15"/>
        <v>0</v>
      </c>
      <c r="J61" s="15">
        <f t="shared" si="15"/>
        <v>0</v>
      </c>
      <c r="K61" s="15">
        <f t="shared" si="15"/>
        <v>0</v>
      </c>
      <c r="L61" s="15">
        <f>SUM(L37:L59)</f>
        <v>0</v>
      </c>
      <c r="M61" s="15">
        <f>SUM(M37:M60)</f>
        <v>0</v>
      </c>
      <c r="N61" s="15">
        <f>SUM(N37:N59)</f>
        <v>0</v>
      </c>
      <c r="O61" s="15">
        <f>SUM(O37:O60)</f>
        <v>0</v>
      </c>
      <c r="P61" s="15">
        <f>SUM(P37:P60)</f>
        <v>676910</v>
      </c>
    </row>
    <row r="62" ht="15.75">
      <c r="P62" s="43">
        <v>624916</v>
      </c>
    </row>
    <row r="64" ht="12.75">
      <c r="I64" s="35" t="s">
        <v>55</v>
      </c>
    </row>
    <row r="66" spans="2:16" ht="12.75">
      <c r="B66" s="1"/>
      <c r="C66" s="1"/>
      <c r="D66" s="1" t="s">
        <v>57</v>
      </c>
      <c r="E66" s="2"/>
      <c r="F66" s="1" t="s">
        <v>50</v>
      </c>
      <c r="G66" s="3"/>
      <c r="H66" s="1" t="s">
        <v>51</v>
      </c>
      <c r="I66" s="3"/>
      <c r="J66" s="1" t="s">
        <v>52</v>
      </c>
      <c r="K66" s="3"/>
      <c r="L66" s="16" t="s">
        <v>53</v>
      </c>
      <c r="M66" s="17"/>
      <c r="N66" s="1" t="s">
        <v>54</v>
      </c>
      <c r="O66" s="3"/>
      <c r="P66" s="4"/>
    </row>
    <row r="67" spans="2:16" ht="12.75">
      <c r="B67" s="5"/>
      <c r="C67" s="5" t="s">
        <v>22</v>
      </c>
      <c r="D67" s="6" t="s">
        <v>23</v>
      </c>
      <c r="E67" s="36">
        <v>7500</v>
      </c>
      <c r="F67" s="6" t="s">
        <v>23</v>
      </c>
      <c r="G67" s="8">
        <v>5000</v>
      </c>
      <c r="H67" s="6" t="s">
        <v>23</v>
      </c>
      <c r="I67" s="8">
        <v>592</v>
      </c>
      <c r="J67" s="6" t="s">
        <v>23</v>
      </c>
      <c r="K67" s="8">
        <v>1345</v>
      </c>
      <c r="L67" s="18" t="s">
        <v>49</v>
      </c>
      <c r="M67" s="19">
        <v>300</v>
      </c>
      <c r="N67" s="6" t="s">
        <v>23</v>
      </c>
      <c r="O67" s="8">
        <v>100</v>
      </c>
      <c r="P67" s="9" t="s">
        <v>3</v>
      </c>
    </row>
    <row r="68" spans="2:16" ht="12.75">
      <c r="B68" s="6"/>
      <c r="C68" s="10"/>
      <c r="D68" s="24" t="s">
        <v>20</v>
      </c>
      <c r="E68" s="24" t="s">
        <v>21</v>
      </c>
      <c r="F68" s="24" t="s">
        <v>20</v>
      </c>
      <c r="G68" s="24" t="s">
        <v>21</v>
      </c>
      <c r="H68" s="24" t="s">
        <v>20</v>
      </c>
      <c r="I68" s="24" t="s">
        <v>21</v>
      </c>
      <c r="J68" s="24" t="s">
        <v>20</v>
      </c>
      <c r="K68" s="24" t="s">
        <v>21</v>
      </c>
      <c r="L68" s="24" t="s">
        <v>20</v>
      </c>
      <c r="M68" s="24" t="s">
        <v>21</v>
      </c>
      <c r="N68" s="24" t="s">
        <v>20</v>
      </c>
      <c r="O68" s="18" t="s">
        <v>21</v>
      </c>
      <c r="P68" s="24" t="s">
        <v>4</v>
      </c>
    </row>
    <row r="69" spans="2:16" ht="12.75">
      <c r="B69" s="11">
        <v>1</v>
      </c>
      <c r="C69" s="12" t="s">
        <v>5</v>
      </c>
      <c r="D69" s="20">
        <v>2</v>
      </c>
      <c r="E69" s="20">
        <f>D69*7500</f>
        <v>15000</v>
      </c>
      <c r="F69" s="20">
        <v>1</v>
      </c>
      <c r="G69" s="20">
        <f>F69*5000</f>
        <v>5000</v>
      </c>
      <c r="H69" s="20">
        <v>1</v>
      </c>
      <c r="I69" s="20">
        <f>H69*592</f>
        <v>592</v>
      </c>
      <c r="J69" s="20">
        <v>3</v>
      </c>
      <c r="K69" s="20">
        <f>J69*1345</f>
        <v>4035</v>
      </c>
      <c r="L69" s="20">
        <v>6</v>
      </c>
      <c r="M69" s="20">
        <f>L69*300</f>
        <v>1800</v>
      </c>
      <c r="N69" s="20">
        <v>8</v>
      </c>
      <c r="O69" s="20">
        <f>N69*100</f>
        <v>800</v>
      </c>
      <c r="P69" s="21">
        <f>SUM(E69,G69,I69,K69,M69,O69)</f>
        <v>27227</v>
      </c>
    </row>
    <row r="70" spans="2:16" ht="12.75">
      <c r="B70" s="11">
        <v>2</v>
      </c>
      <c r="C70" s="12" t="s">
        <v>27</v>
      </c>
      <c r="D70" s="20">
        <v>1</v>
      </c>
      <c r="E70" s="20">
        <f aca="true" t="shared" si="16" ref="E70:E92">D70*7500</f>
        <v>7500</v>
      </c>
      <c r="F70" s="20">
        <v>1</v>
      </c>
      <c r="G70" s="20">
        <f aca="true" t="shared" si="17" ref="G70:G92">F70*5000</f>
        <v>5000</v>
      </c>
      <c r="H70" s="20">
        <v>1</v>
      </c>
      <c r="I70" s="20">
        <f aca="true" t="shared" si="18" ref="I70:I92">H70*592</f>
        <v>592</v>
      </c>
      <c r="J70" s="20">
        <v>2</v>
      </c>
      <c r="K70" s="20">
        <f aca="true" t="shared" si="19" ref="K70:K92">J70*1345</f>
        <v>2690</v>
      </c>
      <c r="L70" s="20">
        <v>4</v>
      </c>
      <c r="M70" s="20">
        <f aca="true" t="shared" si="20" ref="M70:M92">L70*300</f>
        <v>1200</v>
      </c>
      <c r="N70" s="20">
        <v>5</v>
      </c>
      <c r="O70" s="20">
        <f aca="true" t="shared" si="21" ref="O70:O92">N70*100</f>
        <v>500</v>
      </c>
      <c r="P70" s="21">
        <f>SUM(E70,G70,I70,K70,M70,O70)</f>
        <v>17482</v>
      </c>
    </row>
    <row r="71" spans="2:16" ht="12.75">
      <c r="B71" s="11">
        <v>3</v>
      </c>
      <c r="C71" s="12" t="s">
        <v>0</v>
      </c>
      <c r="D71" s="20"/>
      <c r="E71" s="20">
        <f t="shared" si="16"/>
        <v>0</v>
      </c>
      <c r="F71" s="20"/>
      <c r="G71" s="20">
        <f t="shared" si="17"/>
        <v>0</v>
      </c>
      <c r="H71" s="20"/>
      <c r="I71" s="20">
        <f t="shared" si="18"/>
        <v>0</v>
      </c>
      <c r="J71" s="20">
        <v>0</v>
      </c>
      <c r="K71" s="20">
        <f t="shared" si="19"/>
        <v>0</v>
      </c>
      <c r="L71" s="20"/>
      <c r="M71" s="20">
        <f t="shared" si="20"/>
        <v>0</v>
      </c>
      <c r="N71" s="20"/>
      <c r="O71" s="20">
        <f t="shared" si="21"/>
        <v>0</v>
      </c>
      <c r="P71" s="21">
        <f aca="true" t="shared" si="22" ref="P71:P92">SUM(E71,G71,I71,K71,M71,O71)</f>
        <v>0</v>
      </c>
    </row>
    <row r="72" spans="2:16" ht="12.75">
      <c r="B72" s="11">
        <v>4</v>
      </c>
      <c r="C72" s="12" t="s">
        <v>1</v>
      </c>
      <c r="D72" s="20">
        <v>2</v>
      </c>
      <c r="E72" s="20">
        <f t="shared" si="16"/>
        <v>15000</v>
      </c>
      <c r="F72" s="20">
        <v>1</v>
      </c>
      <c r="G72" s="20">
        <f t="shared" si="17"/>
        <v>5000</v>
      </c>
      <c r="H72" s="20">
        <v>1</v>
      </c>
      <c r="I72" s="20">
        <f t="shared" si="18"/>
        <v>592</v>
      </c>
      <c r="J72" s="20">
        <v>3</v>
      </c>
      <c r="K72" s="20">
        <f t="shared" si="19"/>
        <v>4035</v>
      </c>
      <c r="L72" s="20">
        <v>6</v>
      </c>
      <c r="M72" s="20">
        <f t="shared" si="20"/>
        <v>1800</v>
      </c>
      <c r="N72" s="20">
        <v>8</v>
      </c>
      <c r="O72" s="20">
        <f t="shared" si="21"/>
        <v>800</v>
      </c>
      <c r="P72" s="21">
        <f t="shared" si="22"/>
        <v>27227</v>
      </c>
    </row>
    <row r="73" spans="2:16" ht="12.75">
      <c r="B73" s="11">
        <v>5</v>
      </c>
      <c r="C73" s="12" t="s">
        <v>19</v>
      </c>
      <c r="D73" s="20">
        <v>1</v>
      </c>
      <c r="E73" s="20">
        <f t="shared" si="16"/>
        <v>7500</v>
      </c>
      <c r="F73" s="20">
        <v>1</v>
      </c>
      <c r="G73" s="20">
        <f t="shared" si="17"/>
        <v>5000</v>
      </c>
      <c r="H73" s="20">
        <v>1</v>
      </c>
      <c r="I73" s="20">
        <f t="shared" si="18"/>
        <v>592</v>
      </c>
      <c r="J73" s="20">
        <v>2</v>
      </c>
      <c r="K73" s="20">
        <f t="shared" si="19"/>
        <v>2690</v>
      </c>
      <c r="L73" s="20">
        <v>4</v>
      </c>
      <c r="M73" s="20">
        <f t="shared" si="20"/>
        <v>1200</v>
      </c>
      <c r="N73" s="20">
        <v>5</v>
      </c>
      <c r="O73" s="20">
        <f t="shared" si="21"/>
        <v>500</v>
      </c>
      <c r="P73" s="21">
        <f t="shared" si="22"/>
        <v>17482</v>
      </c>
    </row>
    <row r="74" spans="2:16" ht="12.75">
      <c r="B74" s="44">
        <v>6</v>
      </c>
      <c r="C74" s="45" t="s">
        <v>18</v>
      </c>
      <c r="D74" s="46">
        <v>1</v>
      </c>
      <c r="E74" s="46">
        <f t="shared" si="16"/>
        <v>7500</v>
      </c>
      <c r="F74" s="46"/>
      <c r="G74" s="46">
        <f t="shared" si="17"/>
        <v>0</v>
      </c>
      <c r="H74" s="46"/>
      <c r="I74" s="46">
        <f t="shared" si="18"/>
        <v>0</v>
      </c>
      <c r="J74" s="46">
        <v>1</v>
      </c>
      <c r="K74" s="46">
        <f t="shared" si="19"/>
        <v>1345</v>
      </c>
      <c r="L74" s="46">
        <v>2</v>
      </c>
      <c r="M74" s="46">
        <f t="shared" si="20"/>
        <v>600</v>
      </c>
      <c r="N74" s="46">
        <v>3</v>
      </c>
      <c r="O74" s="46">
        <f t="shared" si="21"/>
        <v>300</v>
      </c>
      <c r="P74" s="47">
        <f t="shared" si="22"/>
        <v>9745</v>
      </c>
    </row>
    <row r="75" spans="2:16" ht="12.75">
      <c r="B75" s="11">
        <v>7</v>
      </c>
      <c r="C75" s="23" t="s">
        <v>25</v>
      </c>
      <c r="D75" s="20">
        <v>1</v>
      </c>
      <c r="E75" s="20">
        <f t="shared" si="16"/>
        <v>7500</v>
      </c>
      <c r="F75" s="20"/>
      <c r="G75" s="20">
        <f t="shared" si="17"/>
        <v>0</v>
      </c>
      <c r="H75" s="20"/>
      <c r="I75" s="20">
        <f t="shared" si="18"/>
        <v>0</v>
      </c>
      <c r="J75" s="20">
        <v>1</v>
      </c>
      <c r="K75" s="20">
        <f t="shared" si="19"/>
        <v>1345</v>
      </c>
      <c r="L75" s="20">
        <v>2</v>
      </c>
      <c r="M75" s="20">
        <f t="shared" si="20"/>
        <v>600</v>
      </c>
      <c r="N75" s="20">
        <v>3</v>
      </c>
      <c r="O75" s="20">
        <f t="shared" si="21"/>
        <v>300</v>
      </c>
      <c r="P75" s="21">
        <f t="shared" si="22"/>
        <v>9745</v>
      </c>
    </row>
    <row r="76" spans="2:16" ht="12.75">
      <c r="B76" s="11">
        <v>8</v>
      </c>
      <c r="C76" s="23" t="s">
        <v>6</v>
      </c>
      <c r="D76" s="20">
        <v>1</v>
      </c>
      <c r="E76" s="20">
        <f t="shared" si="16"/>
        <v>7500</v>
      </c>
      <c r="F76" s="20"/>
      <c r="G76" s="20">
        <f t="shared" si="17"/>
        <v>0</v>
      </c>
      <c r="H76" s="20"/>
      <c r="I76" s="20">
        <f t="shared" si="18"/>
        <v>0</v>
      </c>
      <c r="J76" s="20">
        <v>1</v>
      </c>
      <c r="K76" s="20">
        <f t="shared" si="19"/>
        <v>1345</v>
      </c>
      <c r="L76" s="20">
        <v>2</v>
      </c>
      <c r="M76" s="20">
        <f t="shared" si="20"/>
        <v>600</v>
      </c>
      <c r="N76" s="20">
        <v>3</v>
      </c>
      <c r="O76" s="20">
        <f t="shared" si="21"/>
        <v>300</v>
      </c>
      <c r="P76" s="21">
        <f t="shared" si="22"/>
        <v>9745</v>
      </c>
    </row>
    <row r="77" spans="2:16" ht="12.75">
      <c r="B77" s="11">
        <v>9</v>
      </c>
      <c r="C77" s="23" t="s">
        <v>24</v>
      </c>
      <c r="D77" s="20">
        <v>1</v>
      </c>
      <c r="E77" s="20">
        <f t="shared" si="16"/>
        <v>7500</v>
      </c>
      <c r="F77" s="20">
        <v>1</v>
      </c>
      <c r="G77" s="20">
        <f t="shared" si="17"/>
        <v>5000</v>
      </c>
      <c r="H77" s="20">
        <v>1</v>
      </c>
      <c r="I77" s="20">
        <f t="shared" si="18"/>
        <v>592</v>
      </c>
      <c r="J77" s="20">
        <v>2</v>
      </c>
      <c r="K77" s="20">
        <f t="shared" si="19"/>
        <v>2690</v>
      </c>
      <c r="L77" s="20">
        <v>4</v>
      </c>
      <c r="M77" s="20">
        <f t="shared" si="20"/>
        <v>1200</v>
      </c>
      <c r="N77" s="20">
        <v>5</v>
      </c>
      <c r="O77" s="20">
        <f t="shared" si="21"/>
        <v>500</v>
      </c>
      <c r="P77" s="21">
        <f t="shared" si="22"/>
        <v>17482</v>
      </c>
    </row>
    <row r="78" spans="2:16" ht="12.75">
      <c r="B78" s="11">
        <v>10</v>
      </c>
      <c r="C78" s="23" t="s">
        <v>29</v>
      </c>
      <c r="D78" s="20">
        <v>1</v>
      </c>
      <c r="E78" s="20">
        <f t="shared" si="16"/>
        <v>7500</v>
      </c>
      <c r="F78" s="20"/>
      <c r="G78" s="20">
        <f t="shared" si="17"/>
        <v>0</v>
      </c>
      <c r="H78" s="20"/>
      <c r="I78" s="20">
        <f t="shared" si="18"/>
        <v>0</v>
      </c>
      <c r="J78" s="20">
        <v>1</v>
      </c>
      <c r="K78" s="20">
        <f t="shared" si="19"/>
        <v>1345</v>
      </c>
      <c r="L78" s="20">
        <v>2</v>
      </c>
      <c r="M78" s="20">
        <f t="shared" si="20"/>
        <v>600</v>
      </c>
      <c r="N78" s="20">
        <v>3</v>
      </c>
      <c r="O78" s="20">
        <f t="shared" si="21"/>
        <v>300</v>
      </c>
      <c r="P78" s="21">
        <f t="shared" si="22"/>
        <v>9745</v>
      </c>
    </row>
    <row r="79" spans="2:16" ht="12.75">
      <c r="B79" s="11">
        <v>11</v>
      </c>
      <c r="C79" s="23" t="s">
        <v>30</v>
      </c>
      <c r="D79" s="20">
        <v>1</v>
      </c>
      <c r="E79" s="20">
        <f t="shared" si="16"/>
        <v>7500</v>
      </c>
      <c r="F79" s="20"/>
      <c r="G79" s="20">
        <f t="shared" si="17"/>
        <v>0</v>
      </c>
      <c r="H79" s="20"/>
      <c r="I79" s="20">
        <f t="shared" si="18"/>
        <v>0</v>
      </c>
      <c r="J79" s="20">
        <v>1</v>
      </c>
      <c r="K79" s="20">
        <f t="shared" si="19"/>
        <v>1345</v>
      </c>
      <c r="L79" s="20">
        <v>2</v>
      </c>
      <c r="M79" s="20">
        <f t="shared" si="20"/>
        <v>600</v>
      </c>
      <c r="N79" s="20">
        <v>3</v>
      </c>
      <c r="O79" s="20">
        <f t="shared" si="21"/>
        <v>300</v>
      </c>
      <c r="P79" s="21">
        <f t="shared" si="22"/>
        <v>9745</v>
      </c>
    </row>
    <row r="80" spans="2:16" ht="12.75">
      <c r="B80" s="11">
        <v>12</v>
      </c>
      <c r="C80" s="23" t="s">
        <v>17</v>
      </c>
      <c r="D80" s="20">
        <v>1</v>
      </c>
      <c r="E80" s="20">
        <f t="shared" si="16"/>
        <v>7500</v>
      </c>
      <c r="F80" s="20"/>
      <c r="G80" s="20">
        <f t="shared" si="17"/>
        <v>0</v>
      </c>
      <c r="H80" s="20"/>
      <c r="I80" s="20">
        <f t="shared" si="18"/>
        <v>0</v>
      </c>
      <c r="J80" s="20">
        <v>1</v>
      </c>
      <c r="K80" s="20">
        <f t="shared" si="19"/>
        <v>1345</v>
      </c>
      <c r="L80" s="20">
        <v>2</v>
      </c>
      <c r="M80" s="20">
        <f t="shared" si="20"/>
        <v>600</v>
      </c>
      <c r="N80" s="20">
        <v>3</v>
      </c>
      <c r="O80" s="20">
        <f t="shared" si="21"/>
        <v>300</v>
      </c>
      <c r="P80" s="21">
        <f t="shared" si="22"/>
        <v>9745</v>
      </c>
    </row>
    <row r="81" spans="2:16" ht="12.75">
      <c r="B81" s="11">
        <v>13</v>
      </c>
      <c r="C81" s="23" t="s">
        <v>7</v>
      </c>
      <c r="D81" s="20">
        <v>1</v>
      </c>
      <c r="E81" s="20">
        <f t="shared" si="16"/>
        <v>7500</v>
      </c>
      <c r="F81" s="20"/>
      <c r="G81" s="20">
        <f t="shared" si="17"/>
        <v>0</v>
      </c>
      <c r="H81" s="20"/>
      <c r="I81" s="20">
        <f t="shared" si="18"/>
        <v>0</v>
      </c>
      <c r="J81" s="20">
        <v>1</v>
      </c>
      <c r="K81" s="20">
        <f t="shared" si="19"/>
        <v>1345</v>
      </c>
      <c r="L81" s="20">
        <v>2</v>
      </c>
      <c r="M81" s="20">
        <f t="shared" si="20"/>
        <v>600</v>
      </c>
      <c r="N81" s="20">
        <v>3</v>
      </c>
      <c r="O81" s="20">
        <f t="shared" si="21"/>
        <v>300</v>
      </c>
      <c r="P81" s="21">
        <f t="shared" si="22"/>
        <v>9745</v>
      </c>
    </row>
    <row r="82" spans="2:16" ht="12.75">
      <c r="B82" s="11">
        <v>14</v>
      </c>
      <c r="C82" s="23" t="s">
        <v>26</v>
      </c>
      <c r="D82" s="20">
        <v>1</v>
      </c>
      <c r="E82" s="20">
        <f t="shared" si="16"/>
        <v>7500</v>
      </c>
      <c r="F82" s="20"/>
      <c r="G82" s="20">
        <f t="shared" si="17"/>
        <v>0</v>
      </c>
      <c r="H82" s="20"/>
      <c r="I82" s="20">
        <f t="shared" si="18"/>
        <v>0</v>
      </c>
      <c r="J82" s="20">
        <v>1</v>
      </c>
      <c r="K82" s="20">
        <f t="shared" si="19"/>
        <v>1345</v>
      </c>
      <c r="L82" s="20">
        <v>2</v>
      </c>
      <c r="M82" s="20">
        <f t="shared" si="20"/>
        <v>600</v>
      </c>
      <c r="N82" s="20">
        <v>3</v>
      </c>
      <c r="O82" s="20">
        <f t="shared" si="21"/>
        <v>300</v>
      </c>
      <c r="P82" s="21">
        <f t="shared" si="22"/>
        <v>9745</v>
      </c>
    </row>
    <row r="83" spans="2:16" ht="12.75">
      <c r="B83" s="11">
        <v>15</v>
      </c>
      <c r="C83" s="23" t="s">
        <v>28</v>
      </c>
      <c r="D83" s="20">
        <v>1</v>
      </c>
      <c r="E83" s="20">
        <f t="shared" si="16"/>
        <v>7500</v>
      </c>
      <c r="F83" s="20">
        <v>1</v>
      </c>
      <c r="G83" s="20">
        <f t="shared" si="17"/>
        <v>5000</v>
      </c>
      <c r="H83" s="20">
        <v>1</v>
      </c>
      <c r="I83" s="20">
        <f t="shared" si="18"/>
        <v>592</v>
      </c>
      <c r="J83" s="20">
        <v>2</v>
      </c>
      <c r="K83" s="20">
        <f t="shared" si="19"/>
        <v>2690</v>
      </c>
      <c r="L83" s="20">
        <v>4</v>
      </c>
      <c r="M83" s="20">
        <f t="shared" si="20"/>
        <v>1200</v>
      </c>
      <c r="N83" s="20">
        <v>5</v>
      </c>
      <c r="O83" s="20">
        <f t="shared" si="21"/>
        <v>500</v>
      </c>
      <c r="P83" s="21">
        <f t="shared" si="22"/>
        <v>17482</v>
      </c>
    </row>
    <row r="84" spans="2:16" ht="12.75">
      <c r="B84" s="22">
        <v>16</v>
      </c>
      <c r="C84" s="23" t="s">
        <v>8</v>
      </c>
      <c r="D84" s="20">
        <v>1</v>
      </c>
      <c r="E84" s="20">
        <f t="shared" si="16"/>
        <v>7500</v>
      </c>
      <c r="F84" s="20"/>
      <c r="G84" s="20">
        <f t="shared" si="17"/>
        <v>0</v>
      </c>
      <c r="H84" s="20"/>
      <c r="I84" s="20">
        <f t="shared" si="18"/>
        <v>0</v>
      </c>
      <c r="J84" s="20">
        <v>1</v>
      </c>
      <c r="K84" s="20">
        <f t="shared" si="19"/>
        <v>1345</v>
      </c>
      <c r="L84" s="20">
        <v>1</v>
      </c>
      <c r="M84" s="20">
        <f t="shared" si="20"/>
        <v>300</v>
      </c>
      <c r="N84" s="20">
        <v>2</v>
      </c>
      <c r="O84" s="20">
        <f t="shared" si="21"/>
        <v>200</v>
      </c>
      <c r="P84" s="21">
        <f t="shared" si="22"/>
        <v>9345</v>
      </c>
    </row>
    <row r="85" spans="2:16" ht="12.75">
      <c r="B85" s="11">
        <v>17</v>
      </c>
      <c r="C85" s="23" t="s">
        <v>9</v>
      </c>
      <c r="D85" s="20">
        <v>1</v>
      </c>
      <c r="E85" s="20">
        <f t="shared" si="16"/>
        <v>7500</v>
      </c>
      <c r="F85" s="20"/>
      <c r="G85" s="20">
        <f t="shared" si="17"/>
        <v>0</v>
      </c>
      <c r="H85" s="20"/>
      <c r="I85" s="20">
        <f t="shared" si="18"/>
        <v>0</v>
      </c>
      <c r="J85" s="20">
        <v>1</v>
      </c>
      <c r="K85" s="20">
        <f t="shared" si="19"/>
        <v>1345</v>
      </c>
      <c r="L85" s="20">
        <v>1</v>
      </c>
      <c r="M85" s="20">
        <f t="shared" si="20"/>
        <v>300</v>
      </c>
      <c r="N85" s="20">
        <v>2</v>
      </c>
      <c r="O85" s="20">
        <f t="shared" si="21"/>
        <v>200</v>
      </c>
      <c r="P85" s="21">
        <f t="shared" si="22"/>
        <v>9345</v>
      </c>
    </row>
    <row r="86" spans="2:16" ht="12.75">
      <c r="B86" s="11">
        <v>18</v>
      </c>
      <c r="C86" s="23" t="s">
        <v>10</v>
      </c>
      <c r="D86" s="20">
        <v>1</v>
      </c>
      <c r="E86" s="20">
        <f t="shared" si="16"/>
        <v>7500</v>
      </c>
      <c r="F86" s="20"/>
      <c r="G86" s="20">
        <f t="shared" si="17"/>
        <v>0</v>
      </c>
      <c r="H86" s="20"/>
      <c r="I86" s="20">
        <f t="shared" si="18"/>
        <v>0</v>
      </c>
      <c r="J86" s="20">
        <v>1</v>
      </c>
      <c r="K86" s="20">
        <f t="shared" si="19"/>
        <v>1345</v>
      </c>
      <c r="L86" s="20">
        <v>1</v>
      </c>
      <c r="M86" s="20">
        <f t="shared" si="20"/>
        <v>300</v>
      </c>
      <c r="N86" s="20">
        <v>2</v>
      </c>
      <c r="O86" s="20">
        <f t="shared" si="21"/>
        <v>200</v>
      </c>
      <c r="P86" s="21">
        <f t="shared" si="22"/>
        <v>9345</v>
      </c>
    </row>
    <row r="87" spans="2:16" ht="12.75">
      <c r="B87" s="11">
        <v>19</v>
      </c>
      <c r="C87" s="23" t="s">
        <v>16</v>
      </c>
      <c r="D87" s="20">
        <v>1</v>
      </c>
      <c r="E87" s="20">
        <f t="shared" si="16"/>
        <v>7500</v>
      </c>
      <c r="F87" s="20"/>
      <c r="G87" s="20">
        <f t="shared" si="17"/>
        <v>0</v>
      </c>
      <c r="H87" s="20"/>
      <c r="I87" s="20">
        <f t="shared" si="18"/>
        <v>0</v>
      </c>
      <c r="J87" s="20">
        <v>1</v>
      </c>
      <c r="K87" s="20">
        <f t="shared" si="19"/>
        <v>1345</v>
      </c>
      <c r="L87" s="20">
        <v>1</v>
      </c>
      <c r="M87" s="20">
        <f t="shared" si="20"/>
        <v>300</v>
      </c>
      <c r="N87" s="20">
        <v>2</v>
      </c>
      <c r="O87" s="20">
        <f t="shared" si="21"/>
        <v>200</v>
      </c>
      <c r="P87" s="21">
        <f t="shared" si="22"/>
        <v>9345</v>
      </c>
    </row>
    <row r="88" spans="2:16" ht="12.75">
      <c r="B88" s="11">
        <v>20</v>
      </c>
      <c r="C88" s="23" t="s">
        <v>11</v>
      </c>
      <c r="D88" s="20">
        <v>1</v>
      </c>
      <c r="E88" s="20">
        <f t="shared" si="16"/>
        <v>7500</v>
      </c>
      <c r="F88" s="20"/>
      <c r="G88" s="20">
        <f t="shared" si="17"/>
        <v>0</v>
      </c>
      <c r="H88" s="20"/>
      <c r="I88" s="20">
        <f t="shared" si="18"/>
        <v>0</v>
      </c>
      <c r="J88" s="20">
        <v>1</v>
      </c>
      <c r="K88" s="20">
        <f t="shared" si="19"/>
        <v>1345</v>
      </c>
      <c r="L88" s="20">
        <v>1</v>
      </c>
      <c r="M88" s="20">
        <f t="shared" si="20"/>
        <v>300</v>
      </c>
      <c r="N88" s="20">
        <v>2</v>
      </c>
      <c r="O88" s="20">
        <f t="shared" si="21"/>
        <v>200</v>
      </c>
      <c r="P88" s="21">
        <f t="shared" si="22"/>
        <v>9345</v>
      </c>
    </row>
    <row r="89" spans="2:16" ht="12.75">
      <c r="B89" s="11">
        <v>21</v>
      </c>
      <c r="C89" s="23" t="s">
        <v>12</v>
      </c>
      <c r="D89" s="20">
        <v>1</v>
      </c>
      <c r="E89" s="20">
        <f t="shared" si="16"/>
        <v>7500</v>
      </c>
      <c r="F89" s="20"/>
      <c r="G89" s="20">
        <f t="shared" si="17"/>
        <v>0</v>
      </c>
      <c r="H89" s="20"/>
      <c r="I89" s="20">
        <f t="shared" si="18"/>
        <v>0</v>
      </c>
      <c r="J89" s="20">
        <v>1</v>
      </c>
      <c r="K89" s="20">
        <f t="shared" si="19"/>
        <v>1345</v>
      </c>
      <c r="L89" s="20">
        <v>1</v>
      </c>
      <c r="M89" s="20">
        <f t="shared" si="20"/>
        <v>300</v>
      </c>
      <c r="N89" s="20">
        <v>2</v>
      </c>
      <c r="O89" s="20">
        <f t="shared" si="21"/>
        <v>200</v>
      </c>
      <c r="P89" s="21">
        <f t="shared" si="22"/>
        <v>9345</v>
      </c>
    </row>
    <row r="90" spans="2:16" ht="12.75">
      <c r="B90" s="11">
        <v>22</v>
      </c>
      <c r="C90" s="23" t="s">
        <v>15</v>
      </c>
      <c r="D90" s="20">
        <v>1</v>
      </c>
      <c r="E90" s="20">
        <f t="shared" si="16"/>
        <v>7500</v>
      </c>
      <c r="F90" s="20"/>
      <c r="G90" s="20">
        <f t="shared" si="17"/>
        <v>0</v>
      </c>
      <c r="H90" s="20"/>
      <c r="I90" s="20">
        <f t="shared" si="18"/>
        <v>0</v>
      </c>
      <c r="J90" s="20">
        <v>1</v>
      </c>
      <c r="K90" s="20">
        <f t="shared" si="19"/>
        <v>1345</v>
      </c>
      <c r="L90" s="20">
        <v>1</v>
      </c>
      <c r="M90" s="20">
        <f t="shared" si="20"/>
        <v>300</v>
      </c>
      <c r="N90" s="20">
        <v>2</v>
      </c>
      <c r="O90" s="20">
        <f t="shared" si="21"/>
        <v>200</v>
      </c>
      <c r="P90" s="21">
        <f t="shared" si="22"/>
        <v>9345</v>
      </c>
    </row>
    <row r="91" spans="2:16" ht="12.75">
      <c r="B91" s="11">
        <v>23</v>
      </c>
      <c r="C91" s="23" t="s">
        <v>13</v>
      </c>
      <c r="D91" s="20">
        <v>1</v>
      </c>
      <c r="E91" s="20">
        <f t="shared" si="16"/>
        <v>7500</v>
      </c>
      <c r="F91" s="20"/>
      <c r="G91" s="20">
        <f t="shared" si="17"/>
        <v>0</v>
      </c>
      <c r="H91" s="20"/>
      <c r="I91" s="20">
        <f t="shared" si="18"/>
        <v>0</v>
      </c>
      <c r="J91" s="20">
        <v>1</v>
      </c>
      <c r="K91" s="20">
        <f t="shared" si="19"/>
        <v>1345</v>
      </c>
      <c r="L91" s="20">
        <v>1</v>
      </c>
      <c r="M91" s="20">
        <f t="shared" si="20"/>
        <v>300</v>
      </c>
      <c r="N91" s="20">
        <v>2</v>
      </c>
      <c r="O91" s="20">
        <f t="shared" si="21"/>
        <v>200</v>
      </c>
      <c r="P91" s="21">
        <f t="shared" si="22"/>
        <v>9345</v>
      </c>
    </row>
    <row r="92" spans="2:16" ht="12.75">
      <c r="B92" s="11">
        <v>24</v>
      </c>
      <c r="C92" s="12" t="s">
        <v>14</v>
      </c>
      <c r="D92" s="20">
        <v>1</v>
      </c>
      <c r="E92" s="20">
        <f t="shared" si="16"/>
        <v>7500</v>
      </c>
      <c r="F92" s="20"/>
      <c r="G92" s="20">
        <f t="shared" si="17"/>
        <v>0</v>
      </c>
      <c r="H92" s="20"/>
      <c r="I92" s="20">
        <f t="shared" si="18"/>
        <v>0</v>
      </c>
      <c r="J92" s="20">
        <v>1</v>
      </c>
      <c r="K92" s="20">
        <f t="shared" si="19"/>
        <v>1345</v>
      </c>
      <c r="L92" s="20">
        <v>1</v>
      </c>
      <c r="M92" s="20">
        <f t="shared" si="20"/>
        <v>300</v>
      </c>
      <c r="N92" s="20">
        <v>2</v>
      </c>
      <c r="O92" s="20">
        <f t="shared" si="21"/>
        <v>200</v>
      </c>
      <c r="P92" s="21">
        <f t="shared" si="22"/>
        <v>9345</v>
      </c>
    </row>
    <row r="93" spans="2:16" ht="12.75">
      <c r="B93" s="13"/>
      <c r="C93" s="14" t="s">
        <v>2</v>
      </c>
      <c r="D93" s="15">
        <f aca="true" t="shared" si="23" ref="D93:M93">SUM(D69:D92)</f>
        <v>25</v>
      </c>
      <c r="E93" s="15">
        <f t="shared" si="23"/>
        <v>187500</v>
      </c>
      <c r="F93" s="15">
        <f t="shared" si="23"/>
        <v>6</v>
      </c>
      <c r="G93" s="15">
        <f t="shared" si="23"/>
        <v>30000</v>
      </c>
      <c r="H93" s="15">
        <f t="shared" si="23"/>
        <v>6</v>
      </c>
      <c r="I93" s="15">
        <f>SUM(I69:I92)</f>
        <v>3552</v>
      </c>
      <c r="J93" s="15">
        <f t="shared" si="23"/>
        <v>31</v>
      </c>
      <c r="K93" s="15">
        <f t="shared" si="23"/>
        <v>41695</v>
      </c>
      <c r="L93" s="15">
        <f t="shared" si="23"/>
        <v>53</v>
      </c>
      <c r="M93" s="15">
        <f t="shared" si="23"/>
        <v>15900</v>
      </c>
      <c r="N93" s="15">
        <f>SUM(N69:N92)</f>
        <v>78</v>
      </c>
      <c r="O93" s="15">
        <f>SUM(O69:O92)</f>
        <v>7800</v>
      </c>
      <c r="P93" s="15">
        <f>SUM(P69:P92)</f>
        <v>286447</v>
      </c>
    </row>
    <row r="94" ht="15.75">
      <c r="P94" s="34">
        <v>286507</v>
      </c>
    </row>
  </sheetData>
  <sheetProtection/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2018-06-13T08:32:29Z</cp:lastPrinted>
  <dcterms:created xsi:type="dcterms:W3CDTF">2018-03-19T13:47:06Z</dcterms:created>
  <dcterms:modified xsi:type="dcterms:W3CDTF">2018-07-02T14:05:03Z</dcterms:modified>
  <cp:category/>
  <cp:version/>
  <cp:contentType/>
  <cp:contentStatus/>
</cp:coreProperties>
</file>